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20" windowWidth="28920" windowHeight="5775" tabRatio="806" activeTab="0"/>
  </bookViews>
  <sheets>
    <sheet name="1.등록인구추이" sheetId="1" r:id="rId1"/>
    <sheet name="2. 구군별 세대인구" sheetId="2" r:id="rId2"/>
    <sheet name="3. 연령.성별" sheetId="3" r:id="rId3"/>
    <sheet name="4.공무원총괄" sheetId="4" r:id="rId4"/>
    <sheet name="5.시본청공무원" sheetId="5" r:id="rId5"/>
    <sheet name="6.시의회공무원" sheetId="6" r:id="rId6"/>
    <sheet name="7.구군공무원" sheetId="7" r:id="rId7"/>
    <sheet name="8.동읍면공무원" sheetId="8" r:id="rId8"/>
    <sheet name="9.소방공무원" sheetId="9" r:id="rId9"/>
    <sheet name="10.관내관공서" sheetId="10" r:id="rId10"/>
    <sheet name="11.자동차등록" sheetId="11" r:id="rId11"/>
    <sheet name="12.영업용 " sheetId="12" r:id="rId12"/>
    <sheet name="13.지하철수송 " sheetId="13" r:id="rId13"/>
    <sheet name="14.항공" sheetId="14" r:id="rId14"/>
    <sheet name="15.운전면허" sheetId="15" r:id="rId15"/>
    <sheet name="16.면허시험" sheetId="16" r:id="rId16"/>
    <sheet name="17.우편시설" sheetId="17" r:id="rId17"/>
    <sheet name="18.우편수입" sheetId="18" r:id="rId18"/>
    <sheet name="19.상수도" sheetId="19" r:id="rId19"/>
    <sheet name="20.하수도" sheetId="20" r:id="rId20"/>
    <sheet name="21.급수사용량" sheetId="21" r:id="rId21"/>
    <sheet name="22.급수사용료부과 " sheetId="22" r:id="rId22"/>
    <sheet name="23.용도별전력" sheetId="23" r:id="rId23"/>
    <sheet name="24.가스공급" sheetId="24" r:id="rId24"/>
    <sheet name="25.헌혈실적" sheetId="25" r:id="rId25"/>
    <sheet name="26.여권발급" sheetId="26" r:id="rId26"/>
    <sheet name="27.경제활동인구" sheetId="27" r:id="rId27"/>
    <sheet name="28.산업별" sheetId="28" r:id="rId28"/>
    <sheet name="29.직업별" sheetId="29" r:id="rId29"/>
  </sheets>
  <definedNames>
    <definedName name="_xlnm.Print_Area" localSheetId="19">'20.하수도'!$A$2:$G$25</definedName>
    <definedName name="_xlnm.Print_Area" localSheetId="2">'3. 연령.성별'!$A:$IV</definedName>
    <definedName name="_xlnm.Print_Area" localSheetId="5">'6.시의회공무원'!$A:$IV</definedName>
    <definedName name="_xlnm.Print_Titles" localSheetId="2">'3. 연령.성별'!$3:$3</definedName>
    <definedName name="_xlnm.Print_Titles" localSheetId="4">'5.시본청공무원'!#REF!,'5.시본청공무원'!$3:$6</definedName>
    <definedName name="_xlnm.Print_Titles" localSheetId="5">'6.시의회공무원'!$A:$A,'6.시의회공무원'!#REF!</definedName>
    <definedName name="_xlnm.Print_Titles" localSheetId="6">'7.구군공무원'!$A:$A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O6" authorId="0">
      <text>
        <r>
          <rPr>
            <b/>
            <sz val="9"/>
            <rFont val="굴림"/>
            <family val="3"/>
          </rPr>
          <t>치안센터 포함</t>
        </r>
      </text>
    </comment>
    <comment ref="AF5" authorId="0">
      <text>
        <r>
          <rPr>
            <b/>
            <sz val="9"/>
            <rFont val="굴림"/>
            <family val="3"/>
          </rPr>
          <t>남구</t>
        </r>
        <r>
          <rPr>
            <sz val="9"/>
            <rFont val="굴림"/>
            <family val="3"/>
          </rPr>
          <t xml:space="preserve">:한국농어촌공사 달성지사(성당로 598)
</t>
        </r>
        <r>
          <rPr>
            <b/>
            <sz val="9"/>
            <rFont val="굴림"/>
            <family val="3"/>
          </rPr>
          <t>북구</t>
        </r>
        <r>
          <rPr>
            <sz val="9"/>
            <rFont val="굴림"/>
            <family val="3"/>
          </rPr>
          <t xml:space="preserve">:한국농어촌공사 경북도본부(북구 구암로 254번지)
</t>
        </r>
      </text>
    </comment>
  </commentList>
</comments>
</file>

<file path=xl/sharedStrings.xml><?xml version="1.0" encoding="utf-8"?>
<sst xmlns="http://schemas.openxmlformats.org/spreadsheetml/2006/main" count="1705" uniqueCount="846">
  <si>
    <t>2급</t>
  </si>
  <si>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</si>
  <si>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</si>
  <si>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</si>
  <si>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</si>
  <si>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</si>
  <si>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</si>
  <si>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</si>
  <si>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</si>
  <si>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</si>
  <si>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</si>
  <si>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 xml:space="preserve">  </t>
  </si>
  <si>
    <t>남</t>
  </si>
  <si>
    <t>여</t>
  </si>
  <si>
    <t>응  시</t>
  </si>
  <si>
    <t>합  격</t>
  </si>
  <si>
    <t>특  수</t>
  </si>
  <si>
    <t>대  형</t>
  </si>
  <si>
    <t>보  통</t>
  </si>
  <si>
    <t>소  형</t>
  </si>
  <si>
    <t>보 통</t>
  </si>
  <si>
    <t>소 형</t>
  </si>
  <si>
    <t>원동기</t>
  </si>
  <si>
    <t>…</t>
  </si>
  <si>
    <t>2 0 0 1</t>
  </si>
  <si>
    <t>2 0 0 2</t>
  </si>
  <si>
    <t>2 0 0 3</t>
  </si>
  <si>
    <t>2 0 0 4</t>
  </si>
  <si>
    <t>2 0 0 5</t>
  </si>
  <si>
    <t>16∼19세</t>
  </si>
  <si>
    <t>20∼29세</t>
  </si>
  <si>
    <t>30∼39세</t>
  </si>
  <si>
    <t>40∼49세</t>
  </si>
  <si>
    <t>A</t>
  </si>
  <si>
    <t>B</t>
  </si>
  <si>
    <t>O</t>
  </si>
  <si>
    <t>AB</t>
  </si>
  <si>
    <t>합   계</t>
  </si>
  <si>
    <t>5 급</t>
  </si>
  <si>
    <t>6 급</t>
  </si>
  <si>
    <t>7 급</t>
  </si>
  <si>
    <t>8 급</t>
  </si>
  <si>
    <t>9 급</t>
  </si>
  <si>
    <t>소방정감</t>
  </si>
  <si>
    <t>중부소방서</t>
  </si>
  <si>
    <t>동    구</t>
  </si>
  <si>
    <t>동부소방서</t>
  </si>
  <si>
    <t>서    구</t>
  </si>
  <si>
    <t>서부소방서</t>
  </si>
  <si>
    <t>남    구</t>
  </si>
  <si>
    <t>북부소방서</t>
  </si>
  <si>
    <t>북    구</t>
  </si>
  <si>
    <t>수 성 구</t>
  </si>
  <si>
    <t>달서소방서</t>
  </si>
  <si>
    <t>달 서 구</t>
  </si>
  <si>
    <t>달 성 군</t>
  </si>
  <si>
    <t>정무직</t>
  </si>
  <si>
    <t>별정직</t>
  </si>
  <si>
    <t>연구관</t>
  </si>
  <si>
    <t>연구사</t>
  </si>
  <si>
    <t>지도관</t>
  </si>
  <si>
    <t>지도사</t>
  </si>
  <si>
    <t>1 급</t>
  </si>
  <si>
    <t>2 급</t>
  </si>
  <si>
    <t>3 급</t>
  </si>
  <si>
    <t>4 급</t>
  </si>
  <si>
    <t>중    구</t>
  </si>
  <si>
    <t>시</t>
  </si>
  <si>
    <t>관  용</t>
  </si>
  <si>
    <t>자가용</t>
  </si>
  <si>
    <t>영업용</t>
  </si>
  <si>
    <t>10 월</t>
  </si>
  <si>
    <t>11 월</t>
  </si>
  <si>
    <t>12 월</t>
  </si>
  <si>
    <t>수송인원</t>
  </si>
  <si>
    <t>등록대수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</si>
  <si>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</si>
  <si>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</si>
  <si>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</si>
  <si>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</si>
  <si>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</si>
  <si>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</si>
  <si>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</si>
  <si>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</si>
  <si>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</si>
  <si>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2 0 0 0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</si>
  <si>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</si>
  <si>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</si>
  <si>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</si>
  <si>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</si>
  <si>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</si>
  <si>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</si>
  <si>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</si>
  <si>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</si>
  <si>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</si>
  <si>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</si>
  <si>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</si>
  <si>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</si>
  <si>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직원수</t>
  </si>
  <si>
    <t>집배원수</t>
  </si>
  <si>
    <t>일반국</t>
  </si>
  <si>
    <t>분  국</t>
  </si>
  <si>
    <t>군우국</t>
  </si>
  <si>
    <t>분  실</t>
  </si>
  <si>
    <t>갑</t>
  </si>
  <si>
    <t>을</t>
  </si>
  <si>
    <t>자동차</t>
  </si>
  <si>
    <t>이륜차</t>
  </si>
  <si>
    <t>동대구우체국</t>
  </si>
  <si>
    <t>서대구우체국</t>
  </si>
  <si>
    <t>북대구우체국</t>
  </si>
  <si>
    <t>대구달서우체국</t>
  </si>
  <si>
    <t>달 성 우 체 국</t>
  </si>
  <si>
    <t>국  내</t>
  </si>
  <si>
    <t>국  제</t>
  </si>
  <si>
    <t>여  객</t>
  </si>
  <si>
    <t>화  물</t>
  </si>
  <si>
    <t>급  수  인  구</t>
  </si>
  <si>
    <t>시  설  용  량</t>
  </si>
  <si>
    <t>급   수   량</t>
  </si>
  <si>
    <t>1일 1인당 급수량</t>
  </si>
  <si>
    <t>급 수 전 수</t>
  </si>
  <si>
    <t>(%)</t>
  </si>
  <si>
    <t>(㎥/일)</t>
  </si>
  <si>
    <t>(ℓ)</t>
  </si>
  <si>
    <t>합    계</t>
  </si>
  <si>
    <t>가  정  용</t>
  </si>
  <si>
    <t>욕 탕 용</t>
  </si>
  <si>
    <t>공 공 용</t>
  </si>
  <si>
    <t>서 비 스 업</t>
  </si>
  <si>
    <t>점유율</t>
  </si>
  <si>
    <t>판매소수</t>
  </si>
  <si>
    <t>단위:세대,명</t>
  </si>
  <si>
    <t>연    별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</si>
  <si>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</si>
  <si>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</si>
  <si>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</si>
  <si>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</si>
  <si>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</si>
  <si>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</si>
  <si>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</si>
  <si>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</si>
  <si>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1 9 7 3</t>
  </si>
  <si>
    <t>1 9 9 4</t>
  </si>
  <si>
    <t>1 9 7 4</t>
  </si>
  <si>
    <t>1 9 9 5</t>
  </si>
  <si>
    <t>1 9 7 5</t>
  </si>
  <si>
    <t>1 9 9 6</t>
  </si>
  <si>
    <t>1 9 7 6</t>
  </si>
  <si>
    <t>1 9 9 7</t>
  </si>
  <si>
    <t>1 9 7 7</t>
  </si>
  <si>
    <t>1 9 9 8</t>
  </si>
  <si>
    <t>1 9 7 8</t>
  </si>
  <si>
    <t>1 9 9 9</t>
  </si>
  <si>
    <t>1 9 7 9</t>
  </si>
  <si>
    <t>1 9 8 0</t>
  </si>
  <si>
    <t>1 9 8 1</t>
  </si>
  <si>
    <t>1 9 8 2</t>
  </si>
  <si>
    <t>1 9 8 3</t>
  </si>
  <si>
    <t>1 9 8 4</t>
  </si>
  <si>
    <t>1 9 8 5</t>
  </si>
  <si>
    <t>총    계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</si>
  <si>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</si>
  <si>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</si>
  <si>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</si>
  <si>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</si>
  <si>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</si>
  <si>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</si>
  <si>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</si>
  <si>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</si>
  <si>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</si>
  <si>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</si>
  <si>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</si>
  <si>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</si>
  <si>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</si>
  <si>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</si>
  <si>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</si>
  <si>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</si>
  <si>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</si>
  <si>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 xml:space="preserve"> 0 ~ 4세</t>
  </si>
  <si>
    <t>5 ~ 9</t>
  </si>
  <si>
    <t>여    자</t>
  </si>
  <si>
    <t>외국인</t>
  </si>
  <si>
    <t>남</t>
  </si>
  <si>
    <t>2 0 0 6</t>
  </si>
  <si>
    <t xml:space="preserve">     </t>
  </si>
  <si>
    <t>제 조 업</t>
  </si>
  <si>
    <t>건 설 업</t>
  </si>
  <si>
    <t xml:space="preserve">     2/4</t>
  </si>
  <si>
    <t xml:space="preserve">     3/4</t>
  </si>
  <si>
    <t xml:space="preserve">     4/4</t>
  </si>
  <si>
    <t>총</t>
  </si>
  <si>
    <t xml:space="preserve">여 </t>
  </si>
  <si>
    <t>합  계</t>
  </si>
  <si>
    <t>보훈청</t>
  </si>
  <si>
    <t>교육청</t>
  </si>
  <si>
    <t>세무서</t>
  </si>
  <si>
    <t>전화국</t>
  </si>
  <si>
    <t>시·도</t>
  </si>
  <si>
    <t>경찰청</t>
  </si>
  <si>
    <t>경찰서</t>
  </si>
  <si>
    <t>소방서</t>
  </si>
  <si>
    <t>등기소</t>
  </si>
  <si>
    <t>직속기관</t>
  </si>
  <si>
    <t>원  예</t>
  </si>
  <si>
    <t>축  산</t>
  </si>
  <si>
    <t>수산업</t>
  </si>
  <si>
    <t>산  림</t>
  </si>
  <si>
    <t>구·군</t>
  </si>
  <si>
    <t>2 0 0 8</t>
  </si>
  <si>
    <t>2 0 0 7</t>
  </si>
  <si>
    <t>구성비</t>
  </si>
  <si>
    <t>기능직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</si>
  <si>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</si>
  <si>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</si>
  <si>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</si>
  <si>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</si>
  <si>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</si>
  <si>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</si>
  <si>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</si>
  <si>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</si>
  <si>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</si>
  <si>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</si>
  <si>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연 별 및 구 군 별</t>
  </si>
  <si>
    <t xml:space="preserve">연 별
및
성 별 </t>
  </si>
  <si>
    <t>총     계</t>
  </si>
  <si>
    <t>1                      종</t>
  </si>
  <si>
    <t>2                     종</t>
  </si>
  <si>
    <t>계</t>
  </si>
  <si>
    <t>대    형</t>
  </si>
  <si>
    <t>보    통</t>
  </si>
  <si>
    <t>특    수</t>
  </si>
  <si>
    <t>보     통</t>
  </si>
  <si>
    <t>소      형</t>
  </si>
  <si>
    <t>원   동  기</t>
  </si>
  <si>
    <r>
      <t xml:space="preserve">합          계 </t>
    </r>
    <r>
      <rPr>
        <vertAlign val="superscript"/>
        <sz val="9"/>
        <rFont val="바탕체"/>
        <family val="1"/>
      </rPr>
      <t>1)</t>
    </r>
  </si>
  <si>
    <t>승       용      차</t>
  </si>
  <si>
    <t>승        합       차</t>
  </si>
  <si>
    <t>화        물       차</t>
  </si>
  <si>
    <t>특        수       차</t>
  </si>
  <si>
    <t>연 별 및 월    별</t>
  </si>
  <si>
    <t xml:space="preserve">여                                        객      </t>
  </si>
  <si>
    <t>시  내  버  스</t>
  </si>
  <si>
    <t>시  외  버  스</t>
  </si>
  <si>
    <t>등록대수</t>
  </si>
  <si>
    <t>연 별 및   
구 군 별</t>
  </si>
  <si>
    <t>연 별 및</t>
  </si>
  <si>
    <t>월    별</t>
  </si>
  <si>
    <t>도시가스(LNG)</t>
  </si>
  <si>
    <t>프   로   판 (LPG)</t>
  </si>
  <si>
    <t xml:space="preserve">부   탄   </t>
  </si>
  <si>
    <t>연 별 및   분 기 별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</si>
  <si>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</si>
  <si>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</si>
  <si>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</si>
  <si>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</si>
  <si>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</si>
  <si>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</si>
  <si>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기능원 및 관련기능</t>
  </si>
  <si>
    <t>장치, 기계조작 및</t>
  </si>
  <si>
    <t>단순노무종사자</t>
  </si>
  <si>
    <t>조립종사자</t>
  </si>
  <si>
    <t>자</t>
  </si>
  <si>
    <t>2 0 0 9</t>
  </si>
  <si>
    <t>소방준감</t>
  </si>
  <si>
    <t>농림어업숙련종사자</t>
  </si>
  <si>
    <t>2 0 1 0</t>
  </si>
  <si>
    <t xml:space="preserve"> 2 0 1 0 </t>
  </si>
  <si>
    <t xml:space="preserve"> 2. 구·군별 세대 및 인구 </t>
  </si>
  <si>
    <t>2 0 1 1</t>
  </si>
  <si>
    <t xml:space="preserve"> 2 0 1 1 </t>
  </si>
  <si>
    <t>여성의용소방대</t>
  </si>
  <si>
    <t>일 반 용</t>
  </si>
  <si>
    <r>
      <t>원·정수 판매</t>
    </r>
    <r>
      <rPr>
        <vertAlign val="superscript"/>
        <sz val="11"/>
        <rFont val="바탕체"/>
        <family val="1"/>
      </rPr>
      <t>1)</t>
    </r>
  </si>
  <si>
    <t>여</t>
  </si>
  <si>
    <t>연 별 및   구 군 별</t>
  </si>
  <si>
    <r>
      <t>세  대</t>
    </r>
    <r>
      <rPr>
        <vertAlign val="superscript"/>
        <sz val="11"/>
        <rFont val="바탕체"/>
        <family val="1"/>
      </rPr>
      <t>1)</t>
    </r>
  </si>
  <si>
    <t>세대당     인  구</t>
  </si>
  <si>
    <t>합        계</t>
  </si>
  <si>
    <t>한     국     인</t>
  </si>
  <si>
    <t>외     국     인</t>
  </si>
  <si>
    <t>면 적(㎢)</t>
  </si>
  <si>
    <t>2 0 1 2</t>
  </si>
  <si>
    <t>성 별 및     5세계급별</t>
  </si>
  <si>
    <t xml:space="preserve"> 2 0 1 2 </t>
  </si>
  <si>
    <t>별정직</t>
  </si>
  <si>
    <t>일               반              직</t>
  </si>
  <si>
    <t>이 륜 자 동 차</t>
  </si>
  <si>
    <t>전     세</t>
  </si>
  <si>
    <t>유공자</t>
  </si>
  <si>
    <t>장애인</t>
  </si>
  <si>
    <t>경로자</t>
  </si>
  <si>
    <t>할인</t>
  </si>
  <si>
    <t>일반</t>
  </si>
  <si>
    <t>어린이</t>
  </si>
  <si>
    <t>청소년</t>
  </si>
  <si>
    <t>기타</t>
  </si>
  <si>
    <t>우   대   권</t>
  </si>
  <si>
    <t>보   통   권</t>
  </si>
  <si>
    <t>후불카드</t>
  </si>
  <si>
    <t>선  불  카  드</t>
  </si>
  <si>
    <t>합계</t>
  </si>
  <si>
    <t>연 별 및 
월    별</t>
  </si>
  <si>
    <t>여  객</t>
  </si>
  <si>
    <t>운 항</t>
  </si>
  <si>
    <t>출      국</t>
  </si>
  <si>
    <t>입     국</t>
  </si>
  <si>
    <t>출         발</t>
  </si>
  <si>
    <t>도       착</t>
  </si>
  <si>
    <t>국             제           선</t>
  </si>
  <si>
    <t>국         내          선</t>
  </si>
  <si>
    <t xml:space="preserve">         2               종</t>
  </si>
  <si>
    <t xml:space="preserve">     1                  종</t>
  </si>
  <si>
    <t>연 별 및 성    별</t>
  </si>
  <si>
    <t xml:space="preserve">  15.  운  전  면  허  소  지  자</t>
  </si>
  <si>
    <t>우  편   취급소</t>
  </si>
  <si>
    <r>
      <t>별정국</t>
    </r>
    <r>
      <rPr>
        <vertAlign val="superscript"/>
        <sz val="11"/>
        <rFont val="바탕체"/>
        <family val="1"/>
      </rPr>
      <t>1)</t>
    </r>
  </si>
  <si>
    <t>우표류 판매소</t>
  </si>
  <si>
    <t>수송장비</t>
  </si>
  <si>
    <t>사서함 시설수</t>
  </si>
  <si>
    <t>우     체     통</t>
  </si>
  <si>
    <t>우      체     국       수</t>
  </si>
  <si>
    <t>연 별 및      우체국별</t>
  </si>
  <si>
    <t>소       포</t>
  </si>
  <si>
    <t>특       수</t>
  </si>
  <si>
    <t>일      반</t>
  </si>
  <si>
    <t>총       계</t>
  </si>
  <si>
    <t>연 별 및         우체국별</t>
  </si>
  <si>
    <t>공업용</t>
  </si>
  <si>
    <t>50세이상</t>
  </si>
  <si>
    <t>연   별</t>
  </si>
  <si>
    <t>기   타</t>
  </si>
  <si>
    <t>군  인</t>
  </si>
  <si>
    <t>회 사 원</t>
  </si>
  <si>
    <t>공 무 원</t>
  </si>
  <si>
    <t>학   생</t>
  </si>
  <si>
    <t>기타</t>
  </si>
  <si>
    <t>직장</t>
  </si>
  <si>
    <t>학  교</t>
  </si>
  <si>
    <t>예비군
훈련장</t>
  </si>
  <si>
    <t>군부대</t>
  </si>
  <si>
    <t>가  두</t>
  </si>
  <si>
    <t>헌혈의집</t>
  </si>
  <si>
    <t>혈 액 원</t>
  </si>
  <si>
    <t>장                    소                    별</t>
  </si>
  <si>
    <t>27. 경 제 활 동 인 구 총 괄</t>
  </si>
  <si>
    <t>면적(㎢)</t>
  </si>
  <si>
    <t>외국인</t>
  </si>
  <si>
    <t>한국인</t>
  </si>
  <si>
    <t>세대당 
인  구</t>
  </si>
  <si>
    <t>인  구
증가율(%)</t>
  </si>
  <si>
    <t>등            록            인           구</t>
  </si>
  <si>
    <t>인구밀도</t>
  </si>
  <si>
    <t>인  구
증가율
(%)</t>
  </si>
  <si>
    <t>합  계</t>
  </si>
  <si>
    <t>일                       반                      직</t>
  </si>
  <si>
    <t>연별및 
구군별</t>
  </si>
  <si>
    <t>○ 수성구(없음, 수성아트피아 폐지 '10.8.)</t>
  </si>
  <si>
    <t>○ 북구(북구문화회관)</t>
  </si>
  <si>
    <t>○ 남구(대덕문화전당)</t>
  </si>
  <si>
    <t>○ 서구(서구문화회관)</t>
  </si>
  <si>
    <t>○ 달성군 읍면출장소(공단, 서재)</t>
  </si>
  <si>
    <t>○ 중구(봉산문화회관)</t>
  </si>
  <si>
    <t>&lt;출장소&gt;</t>
  </si>
  <si>
    <t>&lt;구군 사업소&gt;</t>
  </si>
  <si>
    <t>○ 달성군(환경자원사업소)</t>
  </si>
  <si>
    <t>○ 달성군(농업기술센터)</t>
  </si>
  <si>
    <t>○ 8개 구군 (보건소)</t>
  </si>
  <si>
    <t>○ 수성구(대구미술관, 체육시설관리사무소, 차량등록, 어린이회관)</t>
  </si>
  <si>
    <t>&lt;구군 직속기관&gt;</t>
  </si>
  <si>
    <t>○ 북구(농수산물도매시장, 여성회관)</t>
  </si>
  <si>
    <t>○ 남구(상수도사업본부, 앞산공원관리)</t>
  </si>
  <si>
    <t>○ 서구(없음)</t>
  </si>
  <si>
    <t>○ 수성구(보건환경연구원)</t>
  </si>
  <si>
    <t>○ 동구(팔공산자연공원, 동부여성회관)</t>
  </si>
  <si>
    <t>○ 동구(농업기술센터)</t>
  </si>
  <si>
    <t>○ 중구(건설본부, 대구시민회관, 달성공원)</t>
  </si>
  <si>
    <t>○ 중구(공무원교육원)</t>
  </si>
  <si>
    <t>&lt;시 사업소&gt;</t>
  </si>
  <si>
    <t>제조업</t>
  </si>
  <si>
    <t>광   업</t>
  </si>
  <si>
    <t>농  림    수산업</t>
  </si>
  <si>
    <t>점유율(%)</t>
  </si>
  <si>
    <t xml:space="preserve">   산       업        용</t>
  </si>
  <si>
    <t>가 정 용</t>
  </si>
  <si>
    <t>판매량(t)</t>
  </si>
  <si>
    <t>판매량(1,000㎥)</t>
  </si>
  <si>
    <t>61세이상</t>
  </si>
  <si>
    <t>51∼60세</t>
  </si>
  <si>
    <t>41∼50세</t>
  </si>
  <si>
    <t>31∼40세</t>
  </si>
  <si>
    <t>21∼30세</t>
  </si>
  <si>
    <t>20세이하</t>
  </si>
  <si>
    <t>10년복수</t>
  </si>
  <si>
    <t>5년복수</t>
  </si>
  <si>
    <t>5년미만
복수</t>
  </si>
  <si>
    <t>1년복수</t>
  </si>
  <si>
    <t>1년단수</t>
  </si>
  <si>
    <t>여행증명</t>
  </si>
  <si>
    <t>거주</t>
  </si>
  <si>
    <t>관용</t>
  </si>
  <si>
    <t>연              령              별</t>
  </si>
  <si>
    <t>기        간        별</t>
  </si>
  <si>
    <t>목     적     별</t>
  </si>
  <si>
    <t>성    별</t>
  </si>
  <si>
    <t>연별및     월  별</t>
  </si>
  <si>
    <t>&lt;시 직속기관&gt;</t>
  </si>
  <si>
    <t xml:space="preserve"> ２3. 용 도 별  전  력  사  용  량</t>
  </si>
  <si>
    <t xml:space="preserve"> 1. 등 록 인 구 추 이</t>
  </si>
  <si>
    <t>2 0 1 4</t>
  </si>
  <si>
    <t>2 0 1 3</t>
  </si>
  <si>
    <t>2 0 1 4</t>
  </si>
  <si>
    <t>등        록        인        구</t>
  </si>
  <si>
    <r>
      <t>65세이상   고령자</t>
    </r>
    <r>
      <rPr>
        <vertAlign val="superscript"/>
        <sz val="11"/>
        <rFont val="바탕체"/>
        <family val="1"/>
      </rPr>
      <t>2)</t>
    </r>
  </si>
  <si>
    <t>인 구 밀 도(명/㎢)</t>
  </si>
  <si>
    <t>인  구</t>
  </si>
  <si>
    <t>구성비</t>
  </si>
  <si>
    <t>인  구</t>
  </si>
  <si>
    <t>구성비</t>
  </si>
  <si>
    <t>0 ~ 4세</t>
  </si>
  <si>
    <t>5 ~ 9</t>
  </si>
  <si>
    <t xml:space="preserve"> 2 0 1 3 </t>
  </si>
  <si>
    <t>연 별 및   소방서별</t>
  </si>
  <si>
    <t>합 계</t>
  </si>
  <si>
    <t>소                 방                 직</t>
  </si>
  <si>
    <t>기능직</t>
  </si>
  <si>
    <t>의용소방대</t>
  </si>
  <si>
    <t>전문대</t>
  </si>
  <si>
    <t>직    업    별</t>
  </si>
  <si>
    <t xml:space="preserve">       연       령       별</t>
  </si>
  <si>
    <t>혈  액  형  별</t>
  </si>
  <si>
    <t>2 0 1 4</t>
  </si>
  <si>
    <t>소방서</t>
  </si>
  <si>
    <t>동·읍·면</t>
  </si>
  <si>
    <t>구·군</t>
  </si>
  <si>
    <t>본  청</t>
  </si>
  <si>
    <t>합  계</t>
  </si>
  <si>
    <t>연 별 및  
직 능 별</t>
  </si>
  <si>
    <r>
      <t>○ 달서구(도시철도건설본부, 시설안전관리사업소, 종합복지회관, 문화예술회관, 수목원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두류공원)</t>
    </r>
  </si>
  <si>
    <t>읍·면</t>
  </si>
  <si>
    <t>시</t>
  </si>
  <si>
    <r>
      <t>시</t>
    </r>
    <r>
      <rPr>
        <vertAlign val="superscript"/>
        <sz val="11"/>
        <color indexed="8"/>
        <rFont val="바탕체"/>
        <family val="1"/>
      </rPr>
      <t>1)</t>
    </r>
  </si>
  <si>
    <r>
      <t>기타</t>
    </r>
    <r>
      <rPr>
        <vertAlign val="superscript"/>
        <sz val="11"/>
        <rFont val="바탕체"/>
        <family val="1"/>
      </rPr>
      <t>7)</t>
    </r>
  </si>
  <si>
    <t>농  업</t>
  </si>
  <si>
    <r>
      <t>교도소</t>
    </r>
    <r>
      <rPr>
        <vertAlign val="superscript"/>
        <sz val="11"/>
        <color indexed="8"/>
        <rFont val="바탕체"/>
        <family val="1"/>
      </rPr>
      <t>2)</t>
    </r>
  </si>
  <si>
    <t>검찰청   지  청</t>
  </si>
  <si>
    <t>법원 · 지원</t>
  </si>
  <si>
    <t>119안전센터</t>
  </si>
  <si>
    <t>소방  본부</t>
  </si>
  <si>
    <t>순찰지구대·파출소</t>
  </si>
  <si>
    <t>사 업 소</t>
  </si>
  <si>
    <t>출   장   소</t>
  </si>
  <si>
    <t>직속기관</t>
  </si>
  <si>
    <t>동읍면</t>
  </si>
  <si>
    <t>협     동     조     합</t>
  </si>
  <si>
    <t>한국
농어촌
공사</t>
  </si>
  <si>
    <r>
      <t>신문사</t>
    </r>
    <r>
      <rPr>
        <vertAlign val="superscript"/>
        <sz val="10"/>
        <rFont val="바탕체"/>
        <family val="1"/>
      </rPr>
      <t>6)</t>
    </r>
  </si>
  <si>
    <r>
      <t>방송사</t>
    </r>
    <r>
      <rPr>
        <vertAlign val="superscript"/>
        <sz val="10"/>
        <rFont val="바탕체"/>
        <family val="1"/>
      </rPr>
      <t>5)</t>
    </r>
  </si>
  <si>
    <r>
      <t>기  타  중앙직속기관</t>
    </r>
    <r>
      <rPr>
        <vertAlign val="superscript"/>
        <sz val="11"/>
        <rFont val="바탕체"/>
        <family val="1"/>
      </rPr>
      <t>4)</t>
    </r>
  </si>
  <si>
    <t>국립농산물품질관리원</t>
  </si>
  <si>
    <r>
      <t>우체국    관 서</t>
    </r>
    <r>
      <rPr>
        <vertAlign val="superscript"/>
        <sz val="11"/>
        <color indexed="8"/>
        <rFont val="바탕체"/>
        <family val="1"/>
      </rPr>
      <t>3)</t>
    </r>
  </si>
  <si>
    <t xml:space="preserve">  법 원 검 찰 관 서 </t>
  </si>
  <si>
    <t>경  찰 ·  소   방   관   서</t>
  </si>
  <si>
    <t>지    방    행    정    관    서</t>
  </si>
  <si>
    <t>연 별 및 구 군 별</t>
  </si>
  <si>
    <t xml:space="preserve"> 10. 관 내 관 공 서 및 주 요 기 관</t>
  </si>
  <si>
    <t>고도(3차)</t>
  </si>
  <si>
    <t>생물학적(2차)</t>
  </si>
  <si>
    <t>물리적(1차)</t>
  </si>
  <si>
    <t>하수도
보급률
(%)</t>
  </si>
  <si>
    <t xml:space="preserve">    하수종말처리인구(명)</t>
  </si>
  <si>
    <t>총인구(명)</t>
  </si>
  <si>
    <t>인구
밀도
(명/㎢)</t>
  </si>
  <si>
    <t>계</t>
  </si>
  <si>
    <t>시의회사무처, 직속기관 
및 시 사업소</t>
  </si>
  <si>
    <t>(개)</t>
  </si>
  <si>
    <t>연 별 및 
사업소별</t>
  </si>
  <si>
    <t>총  인  구</t>
  </si>
  <si>
    <t>보급률</t>
  </si>
  <si>
    <t>2 0 1 4</t>
  </si>
  <si>
    <t>2 0 1 5</t>
  </si>
  <si>
    <t>2 0 1 5</t>
  </si>
  <si>
    <t>인  구</t>
  </si>
  <si>
    <t>구성비</t>
  </si>
  <si>
    <t xml:space="preserve"> 3. 연령(5세계급) 및 성별 인구</t>
  </si>
  <si>
    <t xml:space="preserve"> 4. 공 무 원  총 괄</t>
  </si>
  <si>
    <t xml:space="preserve"> 2 0 1 0 </t>
  </si>
  <si>
    <t xml:space="preserve"> 5.  시 본 청 공 무 원</t>
  </si>
  <si>
    <t xml:space="preserve">  6. 시의회 사무처, 시 직속기관 및 시 사업소 공무원</t>
  </si>
  <si>
    <t xml:space="preserve">  7. 구·군 공 무 원</t>
  </si>
  <si>
    <t xml:space="preserve">  8. 동·읍·면  공 무 원</t>
  </si>
  <si>
    <t xml:space="preserve"> 9. 소   방   공   무   원  </t>
  </si>
  <si>
    <t xml:space="preserve">  11.  자 동 차  등 록</t>
  </si>
  <si>
    <t>2 0 1 5</t>
  </si>
  <si>
    <t xml:space="preserve">  12. 영 업 용 자 동 차 업 종 별 수 송 </t>
  </si>
  <si>
    <t>택    시</t>
  </si>
  <si>
    <t>수송인원</t>
  </si>
  <si>
    <t xml:space="preserve">  13.  지  하  철  수  송</t>
  </si>
  <si>
    <t xml:space="preserve">   14.  항    공    수    송</t>
  </si>
  <si>
    <t xml:space="preserve">  16. 운  전  면  허  시  험  실  시  </t>
  </si>
  <si>
    <t xml:space="preserve">  17.  우   편   시   설  </t>
  </si>
  <si>
    <t xml:space="preserve">  18.  우  편  요  금  수  입</t>
  </si>
  <si>
    <t xml:space="preserve">  19.  상     수      도</t>
  </si>
  <si>
    <t>2 0 0 9</t>
  </si>
  <si>
    <t xml:space="preserve">  20.  하수도 인구 및 보급률</t>
  </si>
  <si>
    <t xml:space="preserve">  21.  급  수  사  용  량</t>
  </si>
  <si>
    <t xml:space="preserve"> 22.  급  수  사  용  료  부  과</t>
  </si>
  <si>
    <t xml:space="preserve">  24. 가  스  공  급  량</t>
  </si>
  <si>
    <t>2 0 1 5</t>
  </si>
  <si>
    <t xml:space="preserve">  25. 헌  혈  사  업  실  적</t>
  </si>
  <si>
    <t xml:space="preserve">  26. 여  권  발  급</t>
  </si>
  <si>
    <t>2 0 1 5</t>
  </si>
  <si>
    <t xml:space="preserve">      2/4</t>
  </si>
  <si>
    <t xml:space="preserve">      3/4</t>
  </si>
  <si>
    <t xml:space="preserve">      4/4</t>
  </si>
  <si>
    <t xml:space="preserve">  28.  산  업  별   취  업  자</t>
  </si>
  <si>
    <t xml:space="preserve">  29.  직  업  별   취  업  자</t>
  </si>
  <si>
    <t>2 0 1 6</t>
  </si>
  <si>
    <t>2 0 1 7</t>
  </si>
  <si>
    <t>중     구</t>
  </si>
  <si>
    <t>동     구</t>
  </si>
  <si>
    <t>서     구</t>
  </si>
  <si>
    <t>남     구</t>
  </si>
  <si>
    <t>북     구</t>
  </si>
  <si>
    <t>인  구</t>
  </si>
  <si>
    <t>구성비</t>
  </si>
  <si>
    <r>
      <t>평균연령</t>
    </r>
    <r>
      <rPr>
        <vertAlign val="superscript"/>
        <sz val="11"/>
        <rFont val="바탕체"/>
        <family val="1"/>
      </rPr>
      <t>3)</t>
    </r>
  </si>
  <si>
    <t>2 0 1 5</t>
  </si>
  <si>
    <t>2 0 1 6</t>
  </si>
  <si>
    <t>2 0 1 7</t>
  </si>
  <si>
    <t>정 무 직</t>
  </si>
  <si>
    <t>별 정 직</t>
  </si>
  <si>
    <t>특 정 직</t>
  </si>
  <si>
    <t>고위공무원</t>
  </si>
  <si>
    <t>일 반 직</t>
  </si>
  <si>
    <t>연 구 관</t>
  </si>
  <si>
    <t>연 구 사</t>
  </si>
  <si>
    <t>지 도 관</t>
  </si>
  <si>
    <t>지 도 사</t>
  </si>
  <si>
    <t xml:space="preserve"> 기 능 직</t>
  </si>
  <si>
    <t>연 별 및 실 과 별</t>
  </si>
  <si>
    <t>합  계</t>
  </si>
  <si>
    <t>정무직</t>
  </si>
  <si>
    <t>별정직</t>
  </si>
  <si>
    <t>특정직</t>
  </si>
  <si>
    <t>고위 
공무원</t>
  </si>
  <si>
    <t>연구관</t>
  </si>
  <si>
    <t>연구사</t>
  </si>
  <si>
    <t>지도관</t>
  </si>
  <si>
    <t>지도사</t>
  </si>
  <si>
    <t>기능직</t>
  </si>
  <si>
    <t>1급</t>
  </si>
  <si>
    <t>2~3급</t>
  </si>
  <si>
    <t>3~4급</t>
  </si>
  <si>
    <t>4~5급</t>
  </si>
  <si>
    <t>전문경력관
가군</t>
  </si>
  <si>
    <t>전문경력관
나군</t>
  </si>
  <si>
    <t>2 0 1 7</t>
  </si>
  <si>
    <t>대  변  인</t>
  </si>
  <si>
    <t>홍보담당관</t>
  </si>
  <si>
    <t>감  사  관</t>
  </si>
  <si>
    <t>여성가족정책관</t>
  </si>
  <si>
    <t>도시브랜드담당관</t>
  </si>
  <si>
    <t>국제협력관</t>
  </si>
  <si>
    <t>기 획 조 정 실</t>
  </si>
  <si>
    <t xml:space="preserve">   정책기획관</t>
  </si>
  <si>
    <t xml:space="preserve">   미래전략담당관</t>
  </si>
  <si>
    <t xml:space="preserve">   평가담당관                   </t>
  </si>
  <si>
    <t xml:space="preserve">   예산담당관                   </t>
  </si>
  <si>
    <t xml:space="preserve">   세정담당관</t>
  </si>
  <si>
    <t xml:space="preserve">   법무담당관</t>
  </si>
  <si>
    <t xml:space="preserve">   정보화담당관</t>
  </si>
  <si>
    <t xml:space="preserve">   규제개혁추진단</t>
  </si>
  <si>
    <t>재 난 안 전 실</t>
  </si>
  <si>
    <t xml:space="preserve">   안전정책관</t>
  </si>
  <si>
    <t xml:space="preserve">   안전관리과</t>
  </si>
  <si>
    <t xml:space="preserve">   사회재난과</t>
  </si>
  <si>
    <t xml:space="preserve">   자연재난과</t>
  </si>
  <si>
    <t xml:space="preserve">   민생사법경찰과</t>
  </si>
  <si>
    <t>일자리경제본부</t>
  </si>
  <si>
    <t xml:space="preserve">   경제정책과</t>
  </si>
  <si>
    <t xml:space="preserve">   일자리노동정책과</t>
  </si>
  <si>
    <t xml:space="preserve">   민생경제과</t>
  </si>
  <si>
    <t xml:space="preserve">   원스톱기업지원과</t>
  </si>
  <si>
    <t xml:space="preserve">   투자통상과</t>
  </si>
  <si>
    <t xml:space="preserve">   창업진흥과</t>
  </si>
  <si>
    <t xml:space="preserve">   기계로봇과</t>
  </si>
  <si>
    <t xml:space="preserve">   섬유패션과</t>
  </si>
  <si>
    <t xml:space="preserve">   농산유통과</t>
  </si>
  <si>
    <t>미래산업추진본부</t>
  </si>
  <si>
    <t xml:space="preserve">   의료산업과</t>
  </si>
  <si>
    <t xml:space="preserve">   의료허브조성과</t>
  </si>
  <si>
    <t xml:space="preserve">   미래형자동차과</t>
  </si>
  <si>
    <t xml:space="preserve">   스마트시티조성과</t>
  </si>
  <si>
    <t xml:space="preserve">   청정에너지과</t>
  </si>
  <si>
    <t>녹색환경국</t>
  </si>
  <si>
    <t xml:space="preserve">   환경정책과</t>
  </si>
  <si>
    <t xml:space="preserve">   자원순환과</t>
  </si>
  <si>
    <t xml:space="preserve">   물관리과</t>
  </si>
  <si>
    <t xml:space="preserve">   물산업과</t>
  </si>
  <si>
    <t xml:space="preserve">   공원녹지과</t>
  </si>
  <si>
    <t>시민행복교육국</t>
  </si>
  <si>
    <t xml:space="preserve">   교육청소년정책관</t>
  </si>
  <si>
    <t xml:space="preserve">   시민소통과</t>
  </si>
  <si>
    <t xml:space="preserve">   청년정책과</t>
  </si>
  <si>
    <t xml:space="preserve">   행복민원과</t>
  </si>
  <si>
    <t xml:space="preserve">   사회적경제과</t>
  </si>
  <si>
    <t>자치행정국</t>
  </si>
  <si>
    <t xml:space="preserve">   총무과</t>
  </si>
  <si>
    <t xml:space="preserve">   자치행정과</t>
  </si>
  <si>
    <t xml:space="preserve">   인사과</t>
  </si>
  <si>
    <t xml:space="preserve">   회계과</t>
  </si>
  <si>
    <t>보건복지국</t>
  </si>
  <si>
    <t xml:space="preserve">   복지정책관</t>
  </si>
  <si>
    <t xml:space="preserve">   보건건강과</t>
  </si>
  <si>
    <t xml:space="preserve">   어르신복지과</t>
  </si>
  <si>
    <t xml:space="preserve">   장애인복지과</t>
  </si>
  <si>
    <t xml:space="preserve">   식품관리과</t>
  </si>
  <si>
    <t>문화체육관광국</t>
  </si>
  <si>
    <t xml:space="preserve">   문화예술정책과</t>
  </si>
  <si>
    <t xml:space="preserve">   문화콘텐츠과</t>
  </si>
  <si>
    <t xml:space="preserve">   체육진흥과</t>
  </si>
  <si>
    <t xml:space="preserve">   관광과</t>
  </si>
  <si>
    <t>도시재창조국</t>
  </si>
  <si>
    <t xml:space="preserve">   도시계획과</t>
  </si>
  <si>
    <t xml:space="preserve">   도시재생과</t>
  </si>
  <si>
    <t xml:space="preserve">   도시정비과</t>
  </si>
  <si>
    <t xml:space="preserve">   도시디자인과</t>
  </si>
  <si>
    <t xml:space="preserve">   건축주택과</t>
  </si>
  <si>
    <t xml:space="preserve">   토지정보과</t>
  </si>
  <si>
    <t>건설교통국</t>
  </si>
  <si>
    <t xml:space="preserve">   교통정책과</t>
  </si>
  <si>
    <t xml:space="preserve">   버스운영과</t>
  </si>
  <si>
    <t xml:space="preserve">   택시물류과</t>
  </si>
  <si>
    <t xml:space="preserve">   건설산업과</t>
  </si>
  <si>
    <t xml:space="preserve">   도로과</t>
  </si>
  <si>
    <t>공항추진본부</t>
  </si>
  <si>
    <t xml:space="preserve">   공항정책과</t>
  </si>
  <si>
    <t xml:space="preserve">   군공항이전과</t>
  </si>
  <si>
    <t xml:space="preserve">   이전터개발과</t>
  </si>
  <si>
    <t>도시기반혁신본부</t>
  </si>
  <si>
    <t xml:space="preserve">   도시기반총괄과</t>
  </si>
  <si>
    <t xml:space="preserve">   철도시설과</t>
  </si>
  <si>
    <t xml:space="preserve">   산단재생과</t>
  </si>
  <si>
    <t>소 방 안 전 본 부</t>
  </si>
  <si>
    <t xml:space="preserve">   소방행정과</t>
  </si>
  <si>
    <t xml:space="preserve">   예방안전과</t>
  </si>
  <si>
    <t xml:space="preserve">   현장대응과</t>
  </si>
  <si>
    <t xml:space="preserve">   119종합상황실</t>
  </si>
  <si>
    <t xml:space="preserve">   119특수구조단</t>
  </si>
  <si>
    <t xml:space="preserve">   소방감사담당관</t>
  </si>
  <si>
    <t>연별 및 기관별</t>
  </si>
  <si>
    <t>합   계</t>
  </si>
  <si>
    <t>별정직</t>
  </si>
  <si>
    <t>특정직</t>
  </si>
  <si>
    <t>고위
공무원</t>
  </si>
  <si>
    <t xml:space="preserve">        일              반               직</t>
  </si>
  <si>
    <t>연구관</t>
  </si>
  <si>
    <t>연구사</t>
  </si>
  <si>
    <t>지도관</t>
  </si>
  <si>
    <t>지도사</t>
  </si>
  <si>
    <t>기능직</t>
  </si>
  <si>
    <t>1급</t>
  </si>
  <si>
    <t>2~3급</t>
  </si>
  <si>
    <t>전문경력관
가군</t>
  </si>
  <si>
    <t>전문경력관
나군</t>
  </si>
  <si>
    <t>의 회 사 무 처</t>
  </si>
  <si>
    <t>공무원교육원</t>
  </si>
  <si>
    <t>보건환경연구원</t>
  </si>
  <si>
    <t>농업기술센터</t>
  </si>
  <si>
    <t>소   방   서</t>
  </si>
  <si>
    <t>상수도사업본부</t>
  </si>
  <si>
    <t>건설본부</t>
  </si>
  <si>
    <t>도시철도건설본부</t>
  </si>
  <si>
    <t>서울본부</t>
  </si>
  <si>
    <t>시설안전관리사업소</t>
  </si>
  <si>
    <t>농수산물도매시장
관리사무소</t>
  </si>
  <si>
    <t>환경자원사업소</t>
  </si>
  <si>
    <t>팔공산자연공원
관리사무소</t>
  </si>
  <si>
    <t>종합복지회관</t>
  </si>
  <si>
    <t>여성회관</t>
  </si>
  <si>
    <t>문화예술회관</t>
  </si>
  <si>
    <t>대구미술관</t>
  </si>
  <si>
    <t>대구콘서트하우스</t>
  </si>
  <si>
    <t>체육시설관리사무소</t>
  </si>
  <si>
    <t>차량등록사업소</t>
  </si>
  <si>
    <t>수목원관리사무소</t>
  </si>
  <si>
    <t>동부여성문화회관</t>
  </si>
  <si>
    <t>달성공원관리사무소</t>
  </si>
  <si>
    <t>앞산공원관리사무소</t>
  </si>
  <si>
    <t>두류공원관리사무소</t>
  </si>
  <si>
    <t>어린이회관</t>
  </si>
  <si>
    <t>경제자유구역청</t>
  </si>
  <si>
    <t>4 급</t>
  </si>
  <si>
    <t>2 0 1 5</t>
  </si>
  <si>
    <t>중    구</t>
  </si>
  <si>
    <t>수성소방서</t>
  </si>
  <si>
    <t>달성소방서</t>
  </si>
  <si>
    <t>강서소방서</t>
  </si>
  <si>
    <t>2 0 1 5</t>
  </si>
  <si>
    <t>2 0 1 5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</si>
  <si>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</si>
  <si>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</si>
  <si>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</si>
  <si>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</si>
  <si>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</si>
  <si>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</si>
  <si>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</si>
  <si>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</si>
  <si>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</si>
  <si>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대구 우체국</t>
  </si>
  <si>
    <t>대구수성우체국</t>
  </si>
  <si>
    <t>대구우편집중국</t>
  </si>
  <si>
    <t>중·남 부</t>
  </si>
  <si>
    <t>…</t>
  </si>
  <si>
    <t>동    부</t>
  </si>
  <si>
    <t>서    부</t>
  </si>
  <si>
    <t>북    부</t>
  </si>
  <si>
    <t xml:space="preserve"> 수    성 </t>
  </si>
  <si>
    <t xml:space="preserve"> 달    서 </t>
  </si>
  <si>
    <t xml:space="preserve"> 달    성 </t>
  </si>
  <si>
    <t>중 남 부</t>
  </si>
  <si>
    <t xml:space="preserve">  10 월</t>
  </si>
  <si>
    <t xml:space="preserve">  11 월</t>
  </si>
  <si>
    <t xml:space="preserve">  12 월</t>
  </si>
  <si>
    <t>2 0 1 7</t>
  </si>
  <si>
    <t>10 월</t>
  </si>
  <si>
    <t>11 월</t>
  </si>
  <si>
    <t>12 월</t>
  </si>
  <si>
    <t>전문경력관</t>
  </si>
  <si>
    <t>남자</t>
  </si>
  <si>
    <t>여자</t>
  </si>
  <si>
    <t>2017. 1/4</t>
  </si>
  <si>
    <t xml:space="preserve">      2/4</t>
  </si>
  <si>
    <t xml:space="preserve">      3/4</t>
  </si>
  <si>
    <t xml:space="preserve">      4/4</t>
  </si>
  <si>
    <t>…</t>
  </si>
  <si>
    <t>연별및
분기별</t>
  </si>
  <si>
    <t>15세이상
인구</t>
  </si>
  <si>
    <t>경제활동
참가율(%)</t>
  </si>
  <si>
    <t>실업률(%)</t>
  </si>
  <si>
    <t>경제활동인구</t>
  </si>
  <si>
    <t>비경제활동인구</t>
  </si>
  <si>
    <t>취업자</t>
  </si>
  <si>
    <t>실업자</t>
  </si>
  <si>
    <t>합계</t>
  </si>
  <si>
    <t>2017. 1/4</t>
  </si>
  <si>
    <t>고용률
(%)</t>
  </si>
  <si>
    <t>가사·육아</t>
  </si>
  <si>
    <t>기타</t>
  </si>
  <si>
    <r>
      <t>통학</t>
    </r>
    <r>
      <rPr>
        <vertAlign val="superscript"/>
        <sz val="11"/>
        <rFont val="바탕체"/>
        <family val="1"/>
      </rPr>
      <t>1)</t>
    </r>
  </si>
  <si>
    <t>연 별 및   분 기 별</t>
  </si>
  <si>
    <t xml:space="preserve"> 2016. 1/4</t>
  </si>
  <si>
    <t>합    계</t>
  </si>
  <si>
    <t>농림어업</t>
  </si>
  <si>
    <t xml:space="preserve">     광업·제조업</t>
  </si>
  <si>
    <t xml:space="preserve">     사회 간접 자본  및 기타서비스업</t>
  </si>
  <si>
    <t>도소매·
음식숙박업</t>
  </si>
  <si>
    <t>전기·운수·
통신·금융</t>
  </si>
  <si>
    <t>사업·개인·
공공서비스 
및 기타</t>
  </si>
  <si>
    <t>구성비</t>
  </si>
  <si>
    <t>2 0 1 7</t>
  </si>
  <si>
    <t xml:space="preserve"> 2017. 1/4</t>
  </si>
  <si>
    <t>종사자</t>
  </si>
  <si>
    <r>
      <rPr>
        <b/>
        <sz val="16"/>
        <rFont val="맑은 고딕"/>
        <family val="3"/>
      </rPr>
      <t>ⅩⅦ</t>
    </r>
    <r>
      <rPr>
        <b/>
        <sz val="16"/>
        <rFont val="바탕체"/>
        <family val="1"/>
      </rPr>
      <t>. 시 정 통 계</t>
    </r>
  </si>
  <si>
    <r>
      <t>세 대</t>
    </r>
    <r>
      <rPr>
        <vertAlign val="superscript"/>
        <sz val="11"/>
        <rFont val="바탕체"/>
        <family val="1"/>
      </rPr>
      <t>1)</t>
    </r>
  </si>
  <si>
    <r>
      <t>65세이상
고령자</t>
    </r>
    <r>
      <rPr>
        <vertAlign val="superscript"/>
        <sz val="11"/>
        <rFont val="바탕체"/>
        <family val="1"/>
      </rPr>
      <t>2)</t>
    </r>
  </si>
  <si>
    <r>
      <t xml:space="preserve">         일              반               직</t>
    </r>
    <r>
      <rPr>
        <vertAlign val="superscript"/>
        <sz val="10"/>
        <rFont val="바탕체"/>
        <family val="1"/>
      </rPr>
      <t>1)</t>
    </r>
  </si>
  <si>
    <t>단위: 세대, 명</t>
  </si>
  <si>
    <t>자료: 데이터통계담당관</t>
  </si>
  <si>
    <t xml:space="preserve">  주: 1990년까지는 상주인구조사 결과이며, 1991년 이후는 주민등록인구통계 결과임(외국인 포함)</t>
  </si>
  <si>
    <t xml:space="preserve">      1)외국인 세대수 제외('98년부터 적용)</t>
  </si>
  <si>
    <t xml:space="preserve">      2)외국인 제외</t>
  </si>
  <si>
    <t xml:space="preserve">  주: 당해년도 12월 31일 현재 주민등록인구통계 결과임</t>
  </si>
  <si>
    <t xml:space="preserve">      1)외국인 세대수 제외</t>
  </si>
  <si>
    <t xml:space="preserve">      2)외국인 제외  </t>
  </si>
  <si>
    <t xml:space="preserve">      3)2016년부터 평균연령 추가</t>
  </si>
  <si>
    <t>단위: 세대, 명</t>
  </si>
  <si>
    <t>단위: 명, %</t>
  </si>
  <si>
    <t xml:space="preserve">  주: 1.주민등록인구통계 자료</t>
  </si>
  <si>
    <t xml:space="preserve">      2.외국인 제외</t>
  </si>
  <si>
    <t>단위: 명</t>
  </si>
  <si>
    <t>자료: 정책기획관</t>
  </si>
  <si>
    <t xml:space="preserve">  주: 1.( )는 국가직공무원수 임</t>
  </si>
  <si>
    <t xml:space="preserve">      2.전문직은 일반직에 포함되어 있음</t>
  </si>
  <si>
    <t>자료: 정책기획관</t>
  </si>
  <si>
    <t xml:space="preserve">  주: ( )는 국가직공무원 수</t>
  </si>
  <si>
    <t xml:space="preserve">  주: ( )는 국가직공무원수임</t>
  </si>
  <si>
    <t xml:space="preserve">  주: 구·군청 의회, 동읍면 공무원 포함</t>
  </si>
  <si>
    <t>단위: 명</t>
  </si>
  <si>
    <t xml:space="preserve"> 단위: 명</t>
  </si>
  <si>
    <t>자료: 소방안전본부</t>
  </si>
  <si>
    <t xml:space="preserve">   주: 1.합계란에 의용소방대원 제외</t>
  </si>
  <si>
    <t xml:space="preserve">       2.소방안전본부는 시본청공무원에 포함</t>
  </si>
  <si>
    <t>단위: 개소</t>
  </si>
  <si>
    <t>자료: 구·군</t>
  </si>
  <si>
    <t xml:space="preserve">  주: 1)직속기관중 소방서는 소방관서에만 집계</t>
  </si>
  <si>
    <t xml:space="preserve">      2)소년원, 구치소 등 포함   </t>
  </si>
  <si>
    <t xml:space="preserve">      3)우편집중국 북구 포함, 우편취급소 제외</t>
  </si>
  <si>
    <t xml:space="preserve">      4)본청은 제외   </t>
  </si>
  <si>
    <t xml:space="preserve">      5)라디오방송국 포함, 유선방송 제외</t>
  </si>
  <si>
    <t xml:space="preserve">      7)신용협동조합과 신협지소 등 포함</t>
  </si>
  <si>
    <t xml:space="preserve">      6)종합일간신문사에 한함</t>
  </si>
  <si>
    <t>○ 동구(없음, 아양아트센터 폐지 '13.07.)</t>
  </si>
  <si>
    <t>○ 달서구(없음, 웃는아트센타 폐지 '10.8.)</t>
  </si>
  <si>
    <t>○ 달성군(시설관리사업소. 시설관리사업소 폐지 '04.04.)</t>
  </si>
  <si>
    <t>단위: 대</t>
  </si>
  <si>
    <t>자료: 교통정책과, 택시물류과</t>
  </si>
  <si>
    <t xml:space="preserve">  주: 1)이륜자동차 미포함</t>
  </si>
  <si>
    <t>단위: 명, 톤</t>
  </si>
  <si>
    <t>자료: 버스운영과, 택시물류과</t>
  </si>
  <si>
    <t>자료: 대구도시철도공사</t>
  </si>
  <si>
    <t xml:space="preserve">  주: 승차기준임</t>
  </si>
  <si>
    <t>단위: 편, 명, 톤</t>
  </si>
  <si>
    <t>자료: 한국공항공사 대구지사</t>
  </si>
  <si>
    <t xml:space="preserve">  주: 운항(여객기·화물기포함), 여객(유아포함), 화물(수화물·우편포함)</t>
  </si>
  <si>
    <t>단위: 명</t>
  </si>
  <si>
    <t>자료: 대구지방경찰청</t>
  </si>
  <si>
    <t>단위: 개</t>
  </si>
  <si>
    <t>자료: 경북지방우정청</t>
  </si>
  <si>
    <t xml:space="preserve">  주: 1)남대구우체국 : 대구우체국으로 2014.7.1.자로 통합</t>
  </si>
  <si>
    <t>단위: 천원</t>
  </si>
  <si>
    <t xml:space="preserve">  주: 남대구우체국: 대구우체국으로 2014.7.1.자로 통합</t>
  </si>
  <si>
    <t>자료: 상수도사업본부</t>
  </si>
  <si>
    <t>단위: 명, %</t>
  </si>
  <si>
    <t>자료: 수질개선과</t>
  </si>
  <si>
    <t>단위: ㎥</t>
  </si>
  <si>
    <t xml:space="preserve">  주: 1)타 자치단체 원·정수 판매량(북부:칠곡, 수성:경산, 달성:창녕)</t>
  </si>
  <si>
    <t>자료: 상수도사업본부</t>
  </si>
  <si>
    <t xml:space="preserve">  주: 1)타 자치단체 원·정수 판매수입(북부:칠곡, 달성:창녕)</t>
  </si>
  <si>
    <t>단위: MWh</t>
  </si>
  <si>
    <t>자료: 한국전력공사 대구경북지역본부</t>
  </si>
  <si>
    <t>단위: 개소</t>
  </si>
  <si>
    <t>자료: 물에너지산업과</t>
  </si>
  <si>
    <t>단위: 명</t>
  </si>
  <si>
    <t>자료: 대한적십자사 대구경북혈액원</t>
  </si>
  <si>
    <t xml:space="preserve">  주: 대구광역시 및 경상북도 전체 헌혈자 수임</t>
  </si>
  <si>
    <t>자료: 행복민원과</t>
  </si>
  <si>
    <t>단위: 천명</t>
  </si>
  <si>
    <t>자료: 「경제활동인구조사」, 「지역별고용조사」통계청고용통계과</t>
  </si>
  <si>
    <t xml:space="preserve">  주: 2015년 인구총조사(등록센서스) 결과를 토대로 소급작성된 추계인구의 변경을 반영하여 2018년 1월에 2000년 7월 ~ 2017년 12월까지의 자료가 변경됨</t>
  </si>
  <si>
    <t xml:space="preserve">      1)정규교육기관 재학, 입시학원 수강, 취업을 위한 학원, 기관수강 등을 포함</t>
  </si>
  <si>
    <t>단위: 천명, %</t>
  </si>
  <si>
    <t>자료: 「경제활동인구조사」통계청 고용통계과</t>
  </si>
  <si>
    <t xml:space="preserve">  주: 1.2015년 인구총조사(등록센서스) 결과를 토대로 소급작성된 추계인구의 변경을 반영하여 2018년 1월에 2000년 7월 ~ 2017년 12월까지의 자료가 변경됨</t>
  </si>
  <si>
    <t xml:space="preserve">      2.한국표준산업분류 10차개정(2017년) 기준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</si>
</sst>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\(0\)"/>
    <numFmt numFmtId="179" formatCode="\(#,##0\)"/>
    <numFmt numFmtId="180" formatCode="\(#,##0\);\(&quot;-&quot;#,##0\);\(\ \ \);"/>
    <numFmt numFmtId="181" formatCode="#,##0;\-#,##0;&quot;-&quot;"/>
    <numFmt numFmtId="182" formatCode="#,##0;\-#,##0;&quot; &quot;"/>
    <numFmt numFmtId="183" formatCode="#,##0;[Red]#,##0"/>
    <numFmt numFmtId="184" formatCode="#,##0;\-#,##0;&quot;-&quot;;"/>
    <numFmt numFmtId="185" formatCode="#,##0_ "/>
    <numFmt numFmtId="186" formatCode="#,##0;\-#,##0;&quot; &quot;;"/>
    <numFmt numFmtId="187" formatCode="#,##0.0;\-#,##0.0;&quot;-&quot;"/>
    <numFmt numFmtId="188" formatCode="#,##0;\-#,##0;&quot;&quot;"/>
    <numFmt numFmtId="189" formatCode="0.0_ "/>
    <numFmt numFmtId="190" formatCode="#,##0.0_ "/>
    <numFmt numFmtId="191" formatCode="_-* #,##0_-;\-* #,##0_-;_-* &quot; &quot;_-;_-@_-"/>
    <numFmt numFmtId="192" formatCode="_-* #,##0.0_-;\-* #,##0.0_-;_-* &quot; &quot;_-;_-@_-"/>
    <numFmt numFmtId="193" formatCode="_-* #,##0.0_-;\-* #,##0.0_-;_-* &quot;-&quot;?_-;_-@_-"/>
    <numFmt numFmtId="194" formatCode="_-* #,##0.0_-;\-* #,##0.0_-;_-* &quot;-&quot;_-;_-@_-"/>
    <numFmt numFmtId="195" formatCode="_-* #,##0.00_-;\-* #,##0.00_-;_-* &quot;-&quot;_-;_-@_-"/>
    <numFmt numFmtId="196" formatCode="0.00_ "/>
    <numFmt numFmtId="197" formatCode="#,##0.00_ "/>
    <numFmt numFmtId="198" formatCode="_-* #,##0.00_-;\-* #,##0.00_-;_-* &quot;-&quot;?_-;_-@_-"/>
    <numFmt numFmtId="199" formatCode="0.000_ "/>
    <numFmt numFmtId="200" formatCode="#,##0_);[Red]\(#,##0\)"/>
    <numFmt numFmtId="201" formatCode="0_ "/>
    <numFmt numFmtId="202" formatCode="[$-412]yyyy&quot;년&quot;\ m&quot;월&quot;\ d&quot;일&quot;\ dddd"/>
    <numFmt numFmtId="203" formatCode="[$-412]AM/PM\ h:mm:ss"/>
    <numFmt numFmtId="204" formatCode="#,##0_);\(#,##0\)"/>
  </numFmts>
  <fonts count="68">
    <font>
      <sz val="11"/>
      <name val="돋움"/>
      <family val="3"/>
    </font>
    <font>
      <sz val="11"/>
      <color indexed="8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8"/>
      <name val="돋움"/>
      <family val="3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vertAlign val="superscript"/>
      <sz val="10"/>
      <name val="바탕체"/>
      <family val="1"/>
    </font>
    <font>
      <sz val="9"/>
      <name val="돋움"/>
      <family val="3"/>
    </font>
    <font>
      <b/>
      <sz val="16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sz val="11"/>
      <color indexed="8"/>
      <name val="바탕체"/>
      <family val="1"/>
    </font>
    <font>
      <sz val="11"/>
      <name val="바탕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9"/>
      <name val="굴림"/>
      <family val="3"/>
    </font>
    <font>
      <sz val="14"/>
      <name val="바탕체"/>
      <family val="1"/>
    </font>
    <font>
      <b/>
      <sz val="9"/>
      <name val="굴림"/>
      <family val="3"/>
    </font>
    <font>
      <sz val="12"/>
      <name val="돋움"/>
      <family val="3"/>
    </font>
    <font>
      <b/>
      <sz val="11"/>
      <name val="바탕체"/>
      <family val="1"/>
    </font>
    <font>
      <b/>
      <sz val="10"/>
      <name val="바탕체"/>
      <family val="1"/>
    </font>
    <font>
      <b/>
      <sz val="16"/>
      <name val="바탕체"/>
      <family val="1"/>
    </font>
    <font>
      <b/>
      <sz val="11"/>
      <name val="굴림"/>
      <family val="3"/>
    </font>
    <font>
      <b/>
      <sz val="16"/>
      <name val="맑은 고딕"/>
      <family val="3"/>
    </font>
    <font>
      <sz val="11"/>
      <color indexed="8"/>
      <name val="돋움"/>
      <family val="3"/>
    </font>
    <font>
      <sz val="10"/>
      <color indexed="8"/>
      <name val="바탕체"/>
      <family val="1"/>
    </font>
    <font>
      <vertAlign val="superscript"/>
      <sz val="11"/>
      <color indexed="8"/>
      <name val="바탕체"/>
      <family val="1"/>
    </font>
    <font>
      <sz val="11"/>
      <name val="HY그래픽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20"/>
      <name val="바탕체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0006"/>
      <name val="바탕체"/>
      <family val="1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3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52">
    <xf numFmtId="0" fontId="0" fillId="0" borderId="0" xfId="0" applyAlignment="1">
      <alignment vertical="center"/>
    </xf>
    <xf numFmtId="41" fontId="5" fillId="0" borderId="0" xfId="52" applyFont="1" applyFill="1" applyBorder="1" applyAlignment="1">
      <alignment horizontal="right" vertical="center"/>
    </xf>
    <xf numFmtId="41" fontId="5" fillId="0" borderId="0" xfId="52" applyFont="1" applyFill="1" applyBorder="1" applyAlignment="1">
      <alignment vertical="center"/>
    </xf>
    <xf numFmtId="41" fontId="5" fillId="0" borderId="0" xfId="52" applyNumberFormat="1" applyFont="1" applyFill="1" applyBorder="1" applyAlignment="1">
      <alignment horizontal="right" vertical="center"/>
    </xf>
    <xf numFmtId="0" fontId="5" fillId="0" borderId="0" xfId="70" applyFont="1" applyFill="1">
      <alignment/>
      <protection/>
    </xf>
    <xf numFmtId="185" fontId="5" fillId="0" borderId="0" xfId="70" applyNumberFormat="1" applyFont="1" applyFill="1">
      <alignment/>
      <protection/>
    </xf>
    <xf numFmtId="0" fontId="5" fillId="0" borderId="0" xfId="70" applyFont="1" applyFill="1" applyAlignment="1">
      <alignment vertical="center"/>
      <protection/>
    </xf>
    <xf numFmtId="196" fontId="5" fillId="0" borderId="0" xfId="68" applyNumberFormat="1" applyFont="1" applyFill="1" applyBorder="1" applyAlignment="1">
      <alignment vertical="center"/>
    </xf>
    <xf numFmtId="0" fontId="5" fillId="0" borderId="0" xfId="70" applyFont="1" applyFill="1" applyAlignment="1">
      <alignment horizontal="left"/>
      <protection/>
    </xf>
    <xf numFmtId="0" fontId="0" fillId="0" borderId="0" xfId="70" applyFont="1" applyFill="1">
      <alignment/>
      <protection/>
    </xf>
    <xf numFmtId="0" fontId="0" fillId="0" borderId="0" xfId="70" applyFont="1" applyFill="1">
      <alignment/>
      <protection/>
    </xf>
    <xf numFmtId="0" fontId="6" fillId="0" borderId="0" xfId="70" applyFont="1" applyFill="1" applyAlignment="1">
      <alignment horizontal="left"/>
      <protection/>
    </xf>
    <xf numFmtId="43" fontId="5" fillId="0" borderId="0" xfId="70" applyNumberFormat="1" applyFont="1" applyFill="1">
      <alignment/>
      <protection/>
    </xf>
    <xf numFmtId="41" fontId="5" fillId="0" borderId="12" xfId="68" applyNumberFormat="1" applyFont="1" applyFill="1" applyBorder="1" applyAlignment="1">
      <alignment vertical="center"/>
    </xf>
    <xf numFmtId="196" fontId="5" fillId="0" borderId="0" xfId="68" applyNumberFormat="1" applyFont="1" applyFill="1" applyAlignment="1">
      <alignment/>
    </xf>
    <xf numFmtId="41" fontId="5" fillId="0" borderId="0" xfId="70" applyNumberFormat="1" applyFont="1" applyFill="1">
      <alignment/>
      <protection/>
    </xf>
    <xf numFmtId="41" fontId="0" fillId="0" borderId="0" xfId="70" applyNumberFormat="1" applyFont="1" applyFill="1">
      <alignment/>
      <protection/>
    </xf>
    <xf numFmtId="43" fontId="0" fillId="0" borderId="0" xfId="70" applyNumberFormat="1" applyFont="1" applyFill="1">
      <alignment/>
      <protection/>
    </xf>
    <xf numFmtId="0" fontId="2" fillId="0" borderId="0" xfId="70" applyFont="1" applyFill="1">
      <alignment/>
      <protection/>
    </xf>
    <xf numFmtId="181" fontId="5" fillId="0" borderId="0" xfId="52" applyNumberFormat="1" applyFont="1" applyFill="1" applyBorder="1" applyAlignment="1">
      <alignment vertical="center"/>
    </xf>
    <xf numFmtId="0" fontId="6" fillId="0" borderId="0" xfId="70" applyFont="1" applyFill="1">
      <alignment/>
      <protection/>
    </xf>
    <xf numFmtId="0" fontId="8" fillId="0" borderId="0" xfId="70" applyFont="1" applyFill="1">
      <alignment/>
      <protection/>
    </xf>
    <xf numFmtId="0" fontId="8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/>
      <protection/>
    </xf>
    <xf numFmtId="0" fontId="7" fillId="0" borderId="0" xfId="70" applyFont="1" applyFill="1">
      <alignment/>
      <protection/>
    </xf>
    <xf numFmtId="0" fontId="7" fillId="0" borderId="0" xfId="70" applyFont="1" applyFill="1" applyAlignment="1">
      <alignment horizontal="left"/>
      <protection/>
    </xf>
    <xf numFmtId="41" fontId="5" fillId="0" borderId="0" xfId="52" applyNumberFormat="1" applyFont="1" applyFill="1" applyBorder="1" applyAlignment="1">
      <alignment vertical="center"/>
    </xf>
    <xf numFmtId="41" fontId="5" fillId="0" borderId="13" xfId="52" applyNumberFormat="1" applyFont="1" applyFill="1" applyBorder="1" applyAlignment="1">
      <alignment vertical="center"/>
    </xf>
    <xf numFmtId="41" fontId="5" fillId="0" borderId="12" xfId="52" applyNumberFormat="1" applyFont="1" applyFill="1" applyBorder="1" applyAlignment="1">
      <alignment vertical="center"/>
    </xf>
    <xf numFmtId="41" fontId="5" fillId="0" borderId="12" xfId="52" applyNumberFormat="1" applyFont="1" applyFill="1" applyBorder="1" applyAlignment="1">
      <alignment horizontal="right" vertical="center"/>
    </xf>
    <xf numFmtId="41" fontId="2" fillId="0" borderId="0" xfId="52" applyNumberFormat="1" applyFont="1" applyFill="1" applyBorder="1" applyAlignment="1">
      <alignment vertical="center"/>
    </xf>
    <xf numFmtId="0" fontId="2" fillId="0" borderId="0" xfId="70" applyFont="1" applyFill="1" applyAlignment="1">
      <alignment horizontal="left"/>
      <protection/>
    </xf>
    <xf numFmtId="0" fontId="5" fillId="0" borderId="0" xfId="70" applyFont="1" applyFill="1" applyBorder="1">
      <alignment/>
      <protection/>
    </xf>
    <xf numFmtId="0" fontId="7" fillId="0" borderId="0" xfId="70" applyFont="1" applyFill="1" applyBorder="1">
      <alignment/>
      <protection/>
    </xf>
    <xf numFmtId="0" fontId="6" fillId="0" borderId="0" xfId="70" applyFont="1" applyFill="1" applyBorder="1" applyAlignment="1">
      <alignment horizontal="left"/>
      <protection/>
    </xf>
    <xf numFmtId="0" fontId="0" fillId="0" borderId="0" xfId="70" applyFont="1">
      <alignment/>
      <protection/>
    </xf>
    <xf numFmtId="41" fontId="5" fillId="0" borderId="0" xfId="68" applyNumberFormat="1" applyFont="1" applyFill="1" applyAlignment="1">
      <alignment/>
    </xf>
    <xf numFmtId="41" fontId="5" fillId="0" borderId="0" xfId="70" applyNumberFormat="1" applyFont="1" applyFill="1" applyAlignment="1">
      <alignment horizontal="left"/>
      <protection/>
    </xf>
    <xf numFmtId="189" fontId="5" fillId="0" borderId="0" xfId="68" applyNumberFormat="1" applyFont="1" applyFill="1" applyBorder="1" applyAlignment="1">
      <alignment vertical="center"/>
    </xf>
    <xf numFmtId="191" fontId="5" fillId="0" borderId="0" xfId="52" applyNumberFormat="1" applyFont="1" applyFill="1" applyBorder="1" applyAlignment="1">
      <alignment horizontal="right" vertical="center"/>
    </xf>
    <xf numFmtId="191" fontId="5" fillId="0" borderId="12" xfId="52" applyNumberFormat="1" applyFont="1" applyFill="1" applyBorder="1" applyAlignment="1">
      <alignment horizontal="right" vertical="center"/>
    </xf>
    <xf numFmtId="193" fontId="7" fillId="0" borderId="0" xfId="52" applyNumberFormat="1" applyFont="1" applyFill="1" applyAlignment="1">
      <alignment horizontal="right" vertical="center"/>
    </xf>
    <xf numFmtId="190" fontId="7" fillId="0" borderId="0" xfId="52" applyNumberFormat="1" applyFont="1" applyFill="1" applyAlignment="1">
      <alignment horizontal="right" vertical="center"/>
    </xf>
    <xf numFmtId="185" fontId="2" fillId="0" borderId="0" xfId="70" applyNumberFormat="1" applyFont="1" applyFill="1">
      <alignment/>
      <protection/>
    </xf>
    <xf numFmtId="185" fontId="6" fillId="0" borderId="0" xfId="70" applyNumberFormat="1" applyFont="1" applyFill="1" applyAlignment="1">
      <alignment horizontal="left"/>
      <protection/>
    </xf>
    <xf numFmtId="185" fontId="6" fillId="0" borderId="0" xfId="70" applyNumberFormat="1" applyFont="1" applyFill="1">
      <alignment/>
      <protection/>
    </xf>
    <xf numFmtId="193" fontId="6" fillId="0" borderId="0" xfId="70" applyNumberFormat="1" applyFont="1" applyFill="1" applyAlignment="1">
      <alignment horizontal="left"/>
      <protection/>
    </xf>
    <xf numFmtId="41" fontId="6" fillId="0" borderId="0" xfId="70" applyNumberFormat="1" applyFont="1" applyFill="1" applyAlignment="1">
      <alignment horizontal="center"/>
      <protection/>
    </xf>
    <xf numFmtId="193" fontId="6" fillId="0" borderId="0" xfId="70" applyNumberFormat="1" applyFont="1" applyFill="1" applyAlignment="1">
      <alignment horizontal="center"/>
      <protection/>
    </xf>
    <xf numFmtId="193" fontId="5" fillId="0" borderId="0" xfId="68" applyNumberFormat="1" applyFont="1" applyFill="1" applyAlignment="1">
      <alignment vertical="center"/>
    </xf>
    <xf numFmtId="193" fontId="5" fillId="0" borderId="0" xfId="68" applyNumberFormat="1" applyFont="1" applyFill="1" applyBorder="1" applyAlignment="1">
      <alignment vertical="center"/>
    </xf>
    <xf numFmtId="193" fontId="5" fillId="0" borderId="0" xfId="68" applyNumberFormat="1" applyFont="1" applyFill="1" applyAlignment="1">
      <alignment/>
    </xf>
    <xf numFmtId="185" fontId="16" fillId="0" borderId="0" xfId="70" applyNumberFormat="1" applyFont="1" applyFill="1">
      <alignment/>
      <protection/>
    </xf>
    <xf numFmtId="193" fontId="16" fillId="0" borderId="0" xfId="70" applyNumberFormat="1" applyFont="1" applyFill="1">
      <alignment/>
      <protection/>
    </xf>
    <xf numFmtId="0" fontId="16" fillId="0" borderId="0" xfId="70" applyFont="1" applyFill="1" applyAlignment="1">
      <alignment horizontal="left"/>
      <protection/>
    </xf>
    <xf numFmtId="0" fontId="16" fillId="0" borderId="0" xfId="70" applyFont="1" applyFill="1">
      <alignment/>
      <protection/>
    </xf>
    <xf numFmtId="41" fontId="6" fillId="0" borderId="0" xfId="70" applyNumberFormat="1" applyFont="1" applyFill="1" applyAlignment="1">
      <alignment horizontal="left" vertical="center"/>
      <protection/>
    </xf>
    <xf numFmtId="41" fontId="17" fillId="0" borderId="0" xfId="70" applyNumberFormat="1" applyFont="1" applyFill="1" applyAlignment="1">
      <alignment horizontal="left" vertical="center"/>
      <protection/>
    </xf>
    <xf numFmtId="41" fontId="5" fillId="0" borderId="12" xfId="52" applyFont="1" applyFill="1" applyBorder="1" applyAlignment="1">
      <alignment vertical="center"/>
    </xf>
    <xf numFmtId="193" fontId="5" fillId="0" borderId="12" xfId="68" applyNumberFormat="1" applyFont="1" applyFill="1" applyBorder="1" applyAlignment="1">
      <alignment vertical="center"/>
    </xf>
    <xf numFmtId="41" fontId="5" fillId="0" borderId="0" xfId="68" applyNumberFormat="1" applyFont="1" applyFill="1" applyBorder="1" applyAlignment="1">
      <alignment vertical="center"/>
    </xf>
    <xf numFmtId="189" fontId="5" fillId="0" borderId="12" xfId="68" applyNumberFormat="1" applyFont="1" applyFill="1" applyBorder="1" applyAlignment="1">
      <alignment vertical="center"/>
    </xf>
    <xf numFmtId="196" fontId="0" fillId="0" borderId="0" xfId="68" applyNumberFormat="1" applyFont="1" applyFill="1" applyAlignment="1">
      <alignment/>
    </xf>
    <xf numFmtId="41" fontId="7" fillId="0" borderId="0" xfId="70" applyNumberFormat="1" applyFont="1" applyFill="1">
      <alignment/>
      <protection/>
    </xf>
    <xf numFmtId="41" fontId="5" fillId="0" borderId="12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5" fontId="5" fillId="0" borderId="15" xfId="0" applyNumberFormat="1" applyFont="1" applyFill="1" applyBorder="1" applyAlignment="1">
      <alignment vertical="center"/>
    </xf>
    <xf numFmtId="196" fontId="7" fillId="0" borderId="0" xfId="68" applyNumberFormat="1" applyFont="1" applyFill="1" applyAlignment="1">
      <alignment/>
    </xf>
    <xf numFmtId="41" fontId="7" fillId="0" borderId="0" xfId="52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41" fontId="5" fillId="0" borderId="15" xfId="52" applyFont="1" applyFill="1" applyBorder="1" applyAlignment="1">
      <alignment horizontal="right"/>
    </xf>
    <xf numFmtId="41" fontId="5" fillId="0" borderId="16" xfId="52" applyFont="1" applyFill="1" applyBorder="1" applyAlignment="1">
      <alignment horizontal="right"/>
    </xf>
    <xf numFmtId="185" fontId="2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198" fontId="5" fillId="0" borderId="0" xfId="52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97" fontId="5" fillId="0" borderId="12" xfId="0" applyNumberFormat="1" applyFont="1" applyFill="1" applyBorder="1" applyAlignment="1">
      <alignment vertical="center"/>
    </xf>
    <xf numFmtId="198" fontId="5" fillId="0" borderId="12" xfId="52" applyNumberFormat="1" applyFont="1" applyFill="1" applyBorder="1" applyAlignment="1">
      <alignment vertical="center"/>
    </xf>
    <xf numFmtId="41" fontId="8" fillId="0" borderId="0" xfId="70" applyNumberFormat="1" applyFont="1" applyFill="1">
      <alignment/>
      <protection/>
    </xf>
    <xf numFmtId="178" fontId="8" fillId="0" borderId="0" xfId="70" applyNumberFormat="1" applyFont="1" applyFill="1">
      <alignment/>
      <protection/>
    </xf>
    <xf numFmtId="0" fontId="8" fillId="0" borderId="0" xfId="70" applyFont="1" applyFill="1" applyBorder="1">
      <alignment/>
      <protection/>
    </xf>
    <xf numFmtId="178" fontId="8" fillId="0" borderId="0" xfId="70" applyNumberFormat="1" applyFont="1" applyFill="1" applyAlignment="1">
      <alignment horizontal="left"/>
      <protection/>
    </xf>
    <xf numFmtId="41" fontId="8" fillId="0" borderId="0" xfId="70" applyNumberFormat="1" applyFont="1" applyFill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181" fontId="0" fillId="0" borderId="0" xfId="70" applyNumberFormat="1" applyFont="1" applyFill="1" applyAlignment="1">
      <alignment horizontal="right" vertical="center"/>
      <protection/>
    </xf>
    <xf numFmtId="0" fontId="10" fillId="0" borderId="0" xfId="70" applyFont="1" applyFill="1" applyAlignment="1">
      <alignment vertical="center"/>
      <protection/>
    </xf>
    <xf numFmtId="181" fontId="5" fillId="0" borderId="0" xfId="70" applyNumberFormat="1" applyFont="1" applyFill="1" applyAlignment="1">
      <alignment horizontal="right" vertical="center"/>
      <protection/>
    </xf>
    <xf numFmtId="0" fontId="17" fillId="0" borderId="0" xfId="70" applyFont="1" applyFill="1" applyAlignment="1">
      <alignment vertical="center"/>
      <protection/>
    </xf>
    <xf numFmtId="41" fontId="5" fillId="0" borderId="19" xfId="52" applyNumberFormat="1" applyFont="1" applyFill="1" applyBorder="1" applyAlignment="1">
      <alignment vertical="center"/>
    </xf>
    <xf numFmtId="0" fontId="0" fillId="0" borderId="0" xfId="73" applyFont="1" applyFill="1">
      <alignment/>
      <protection/>
    </xf>
    <xf numFmtId="0" fontId="5" fillId="0" borderId="0" xfId="73" applyFont="1" applyFill="1">
      <alignment/>
      <protection/>
    </xf>
    <xf numFmtId="185" fontId="5" fillId="0" borderId="0" xfId="73" applyNumberFormat="1" applyFont="1" applyFill="1">
      <alignment/>
      <protection/>
    </xf>
    <xf numFmtId="0" fontId="5" fillId="0" borderId="0" xfId="73" applyFont="1" applyFill="1" applyAlignment="1">
      <alignment horizontal="left"/>
      <protection/>
    </xf>
    <xf numFmtId="3" fontId="5" fillId="0" borderId="0" xfId="52" applyNumberFormat="1" applyFont="1" applyFill="1" applyBorder="1" applyAlignment="1">
      <alignment vertical="center"/>
    </xf>
    <xf numFmtId="41" fontId="5" fillId="0" borderId="12" xfId="52" applyFont="1" applyBorder="1" applyAlignment="1">
      <alignment vertical="center"/>
    </xf>
    <xf numFmtId="41" fontId="5" fillId="0" borderId="0" xfId="52" applyFont="1" applyBorder="1" applyAlignment="1">
      <alignment vertical="center"/>
    </xf>
    <xf numFmtId="0" fontId="11" fillId="0" borderId="0" xfId="70" applyFont="1" applyFill="1" applyAlignment="1">
      <alignment horizontal="center" vertical="center"/>
      <protection/>
    </xf>
    <xf numFmtId="193" fontId="7" fillId="0" borderId="0" xfId="68" applyNumberFormat="1" applyFont="1" applyFill="1" applyAlignment="1">
      <alignment/>
    </xf>
    <xf numFmtId="41" fontId="5" fillId="0" borderId="0" xfId="70" applyNumberFormat="1" applyFont="1" applyFill="1" applyBorder="1">
      <alignment/>
      <protection/>
    </xf>
    <xf numFmtId="41" fontId="5" fillId="0" borderId="0" xfId="68" applyNumberFormat="1" applyFont="1" applyFill="1" applyBorder="1" applyAlignment="1">
      <alignment/>
    </xf>
    <xf numFmtId="197" fontId="0" fillId="0" borderId="0" xfId="74" applyNumberFormat="1" applyFont="1" applyFill="1" applyAlignment="1">
      <alignment vertical="center"/>
      <protection/>
    </xf>
    <xf numFmtId="0" fontId="5" fillId="0" borderId="0" xfId="74" applyFont="1" applyFill="1" applyAlignment="1">
      <alignment vertical="center"/>
      <protection/>
    </xf>
    <xf numFmtId="185" fontId="5" fillId="0" borderId="0" xfId="74" applyNumberFormat="1" applyFont="1" applyFill="1" applyAlignment="1">
      <alignment vertical="center"/>
      <protection/>
    </xf>
    <xf numFmtId="197" fontId="5" fillId="0" borderId="0" xfId="74" applyNumberFormat="1" applyFont="1" applyFill="1" applyAlignment="1">
      <alignment vertical="center"/>
      <protection/>
    </xf>
    <xf numFmtId="0" fontId="5" fillId="0" borderId="0" xfId="74" applyFont="1" applyFill="1" applyAlignment="1">
      <alignment horizontal="left" vertical="center"/>
      <protection/>
    </xf>
    <xf numFmtId="196" fontId="5" fillId="0" borderId="0" xfId="74" applyNumberFormat="1" applyFont="1" applyFill="1" applyAlignment="1">
      <alignment vertical="center"/>
      <protection/>
    </xf>
    <xf numFmtId="197" fontId="5" fillId="0" borderId="12" xfId="52" applyNumberFormat="1" applyFont="1" applyFill="1" applyBorder="1" applyAlignment="1">
      <alignment horizontal="right" vertical="center"/>
    </xf>
    <xf numFmtId="4" fontId="5" fillId="0" borderId="12" xfId="68" applyNumberFormat="1" applyFont="1" applyFill="1" applyBorder="1" applyAlignment="1">
      <alignment vertical="center"/>
    </xf>
    <xf numFmtId="41" fontId="5" fillId="0" borderId="12" xfId="52" applyFont="1" applyFill="1" applyBorder="1" applyAlignment="1">
      <alignment horizontal="right" vertical="center"/>
    </xf>
    <xf numFmtId="43" fontId="5" fillId="0" borderId="12" xfId="52" applyNumberFormat="1" applyFont="1" applyFill="1" applyBorder="1" applyAlignment="1">
      <alignment horizontal="right" vertical="center"/>
    </xf>
    <xf numFmtId="197" fontId="5" fillId="0" borderId="0" xfId="52" applyNumberFormat="1" applyFont="1" applyFill="1" applyBorder="1" applyAlignment="1">
      <alignment horizontal="right" vertical="center"/>
    </xf>
    <xf numFmtId="4" fontId="5" fillId="0" borderId="0" xfId="68" applyNumberFormat="1" applyFont="1" applyFill="1" applyBorder="1" applyAlignment="1">
      <alignment vertical="center"/>
    </xf>
    <xf numFmtId="195" fontId="5" fillId="0" borderId="0" xfId="52" applyNumberFormat="1" applyFont="1" applyFill="1" applyBorder="1" applyAlignment="1">
      <alignment vertical="center"/>
    </xf>
    <xf numFmtId="196" fontId="5" fillId="0" borderId="0" xfId="52" applyNumberFormat="1" applyFont="1" applyFill="1" applyAlignment="1">
      <alignment horizontal="right" vertical="center"/>
    </xf>
    <xf numFmtId="41" fontId="5" fillId="0" borderId="0" xfId="52" applyFont="1" applyFill="1" applyAlignment="1">
      <alignment horizontal="right" vertical="center"/>
    </xf>
    <xf numFmtId="43" fontId="5" fillId="0" borderId="0" xfId="52" applyNumberFormat="1" applyFont="1" applyFill="1" applyBorder="1" applyAlignment="1">
      <alignment horizontal="right" vertical="center"/>
    </xf>
    <xf numFmtId="183" fontId="5" fillId="0" borderId="0" xfId="52" applyNumberFormat="1" applyFont="1" applyFill="1" applyBorder="1" applyAlignment="1">
      <alignment horizontal="right" vertical="center"/>
    </xf>
    <xf numFmtId="4" fontId="5" fillId="0" borderId="0" xfId="68" applyNumberFormat="1" applyFont="1" applyFill="1" applyBorder="1" applyAlignment="1">
      <alignment horizontal="right" vertical="center"/>
    </xf>
    <xf numFmtId="3" fontId="5" fillId="0" borderId="0" xfId="52" applyNumberFormat="1" applyFont="1" applyFill="1" applyAlignment="1">
      <alignment horizontal="right" vertical="center"/>
    </xf>
    <xf numFmtId="0" fontId="17" fillId="0" borderId="0" xfId="74" applyFont="1" applyFill="1" applyAlignment="1">
      <alignment horizontal="left" vertical="center"/>
      <protection/>
    </xf>
    <xf numFmtId="196" fontId="17" fillId="0" borderId="0" xfId="74" applyNumberFormat="1" applyFont="1" applyFill="1" applyAlignment="1">
      <alignment horizontal="left" vertical="center"/>
      <protection/>
    </xf>
    <xf numFmtId="0" fontId="6" fillId="0" borderId="0" xfId="74" applyFont="1" applyFill="1" applyAlignment="1">
      <alignment horizontal="left" vertical="center"/>
      <protection/>
    </xf>
    <xf numFmtId="0" fontId="25" fillId="0" borderId="0" xfId="74" applyFont="1" applyFill="1" applyAlignment="1">
      <alignment horizontal="left" vertical="center"/>
      <protection/>
    </xf>
    <xf numFmtId="0" fontId="5" fillId="0" borderId="0" xfId="75" applyFont="1" applyFill="1">
      <alignment/>
      <protection/>
    </xf>
    <xf numFmtId="41" fontId="5" fillId="0" borderId="0" xfId="52" applyFont="1" applyFill="1" applyAlignment="1">
      <alignment horizontal="left"/>
    </xf>
    <xf numFmtId="0" fontId="6" fillId="0" borderId="0" xfId="75" applyFont="1" applyFill="1" applyAlignment="1">
      <alignment horizontal="left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197" fontId="5" fillId="0" borderId="0" xfId="0" applyNumberFormat="1" applyFont="1" applyFill="1" applyAlignment="1">
      <alignment horizontal="left" vertical="center"/>
    </xf>
    <xf numFmtId="196" fontId="5" fillId="0" borderId="0" xfId="0" applyNumberFormat="1" applyFont="1" applyFill="1" applyAlignment="1">
      <alignment horizontal="left" vertical="center"/>
    </xf>
    <xf numFmtId="185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fill" vertical="center"/>
    </xf>
    <xf numFmtId="0" fontId="5" fillId="0" borderId="20" xfId="0" applyFont="1" applyFill="1" applyBorder="1" applyAlignment="1">
      <alignment horizontal="fill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99" fontId="5" fillId="0" borderId="0" xfId="52" applyNumberFormat="1" applyFont="1" applyFill="1" applyAlignment="1">
      <alignment horizontal="right" vertical="center"/>
    </xf>
    <xf numFmtId="197" fontId="5" fillId="0" borderId="0" xfId="52" applyNumberFormat="1" applyFont="1" applyFill="1" applyAlignment="1">
      <alignment horizontal="right" vertical="center"/>
    </xf>
    <xf numFmtId="183" fontId="5" fillId="0" borderId="19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99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97" fontId="5" fillId="0" borderId="12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vertical="center"/>
    </xf>
    <xf numFmtId="43" fontId="5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left" vertical="center"/>
    </xf>
    <xf numFmtId="197" fontId="5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/>
    </xf>
    <xf numFmtId="43" fontId="5" fillId="0" borderId="17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7" fillId="0" borderId="0" xfId="80" applyNumberFormat="1" applyFont="1" applyFill="1" applyBorder="1" applyAlignment="1">
      <alignment horizontal="right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196" fontId="5" fillId="0" borderId="12" xfId="68" applyNumberFormat="1" applyFont="1" applyFill="1" applyBorder="1" applyAlignment="1">
      <alignment vertical="center"/>
    </xf>
    <xf numFmtId="41" fontId="7" fillId="0" borderId="12" xfId="80" applyNumberFormat="1" applyFont="1" applyFill="1" applyBorder="1" applyAlignment="1">
      <alignment horizontal="right" vertical="center" wrapText="1"/>
      <protection/>
    </xf>
    <xf numFmtId="41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14" xfId="0" applyFont="1" applyFill="1" applyBorder="1" applyAlignment="1">
      <alignment vertical="center" wrapText="1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lef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3" fontId="13" fillId="0" borderId="16" xfId="0" applyNumberFormat="1" applyFont="1" applyFill="1" applyBorder="1" applyAlignment="1">
      <alignment horizontal="center" vertical="center"/>
    </xf>
    <xf numFmtId="182" fontId="13" fillId="0" borderId="13" xfId="0" applyNumberFormat="1" applyFont="1" applyFill="1" applyBorder="1" applyAlignment="1">
      <alignment vertical="center"/>
    </xf>
    <xf numFmtId="182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82" fontId="7" fillId="0" borderId="19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left" vertical="center"/>
    </xf>
    <xf numFmtId="184" fontId="7" fillId="0" borderId="0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5" fontId="13" fillId="0" borderId="0" xfId="82" applyNumberFormat="1" applyFont="1" applyFill="1" applyBorder="1" applyAlignment="1">
      <alignment vertical="center"/>
      <protection/>
    </xf>
    <xf numFmtId="41" fontId="5" fillId="0" borderId="24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left" vertical="center"/>
    </xf>
    <xf numFmtId="181" fontId="5" fillId="0" borderId="19" xfId="0" applyNumberFormat="1" applyFont="1" applyFill="1" applyBorder="1" applyAlignment="1">
      <alignment vertical="center"/>
    </xf>
    <xf numFmtId="189" fontId="5" fillId="0" borderId="24" xfId="68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12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/>
    </xf>
    <xf numFmtId="183" fontId="5" fillId="0" borderId="21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8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/>
    </xf>
    <xf numFmtId="193" fontId="5" fillId="0" borderId="16" xfId="0" applyNumberFormat="1" applyFont="1" applyFill="1" applyBorder="1" applyAlignment="1">
      <alignment horizontal="fill" vertical="center"/>
    </xf>
    <xf numFmtId="193" fontId="5" fillId="0" borderId="20" xfId="0" applyNumberFormat="1" applyFont="1" applyFill="1" applyBorder="1" applyAlignment="1">
      <alignment horizontal="fill" vertical="center"/>
    </xf>
    <xf numFmtId="193" fontId="5" fillId="0" borderId="2" xfId="0" applyNumberFormat="1" applyFont="1" applyFill="1" applyBorder="1" applyAlignment="1">
      <alignment horizontal="fill" vertical="center"/>
    </xf>
    <xf numFmtId="193" fontId="5" fillId="0" borderId="22" xfId="0" applyNumberFormat="1" applyFont="1" applyFill="1" applyBorder="1" applyAlignment="1">
      <alignment horizontal="center" vertical="center"/>
    </xf>
    <xf numFmtId="193" fontId="5" fillId="0" borderId="21" xfId="0" applyNumberFormat="1" applyFont="1" applyFill="1" applyBorder="1" applyAlignment="1">
      <alignment horizontal="center" vertical="center"/>
    </xf>
    <xf numFmtId="193" fontId="5" fillId="0" borderId="18" xfId="0" applyNumberFormat="1" applyFont="1" applyFill="1" applyBorder="1" applyAlignment="1">
      <alignment horizontal="center" vertical="center"/>
    </xf>
    <xf numFmtId="193" fontId="5" fillId="0" borderId="13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>
      <alignment horizontal="left"/>
    </xf>
    <xf numFmtId="185" fontId="0" fillId="0" borderId="0" xfId="0" applyNumberFormat="1" applyFill="1" applyAlignment="1">
      <alignment/>
    </xf>
    <xf numFmtId="185" fontId="15" fillId="0" borderId="0" xfId="0" applyNumberFormat="1" applyFont="1" applyFill="1" applyBorder="1" applyAlignment="1">
      <alignment vertical="center"/>
    </xf>
    <xf numFmtId="185" fontId="1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186" fontId="5" fillId="0" borderId="13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15" xfId="0" applyFont="1" applyFill="1" applyBorder="1" applyAlignment="1">
      <alignment/>
    </xf>
    <xf numFmtId="41" fontId="7" fillId="0" borderId="19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fill"/>
    </xf>
    <xf numFmtId="0" fontId="5" fillId="0" borderId="2" xfId="0" applyFont="1" applyFill="1" applyBorder="1" applyAlignment="1">
      <alignment horizontal="fill"/>
    </xf>
    <xf numFmtId="41" fontId="5" fillId="0" borderId="18" xfId="0" applyNumberFormat="1" applyFont="1" applyFill="1" applyBorder="1" applyAlignment="1">
      <alignment horizontal="left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41" fontId="5" fillId="0" borderId="21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4" fontId="5" fillId="0" borderId="15" xfId="0" applyNumberFormat="1" applyFont="1" applyFill="1" applyBorder="1" applyAlignment="1">
      <alignment horizontal="left"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0" fontId="5" fillId="0" borderId="15" xfId="70" applyFont="1" applyFill="1" applyBorder="1" applyAlignment="1">
      <alignment horizontal="center" vertical="center"/>
      <protection/>
    </xf>
    <xf numFmtId="41" fontId="5" fillId="0" borderId="0" xfId="70" applyNumberFormat="1" applyFont="1" applyFill="1" applyBorder="1" applyAlignment="1">
      <alignment horizontal="left" vertical="center"/>
      <protection/>
    </xf>
    <xf numFmtId="179" fontId="5" fillId="0" borderId="0" xfId="70" applyNumberFormat="1" applyFont="1" applyFill="1" applyBorder="1" applyAlignment="1">
      <alignment horizontal="left" vertical="center"/>
      <protection/>
    </xf>
    <xf numFmtId="178" fontId="5" fillId="0" borderId="0" xfId="70" applyNumberFormat="1" applyFont="1" applyFill="1" applyBorder="1" applyAlignment="1">
      <alignment horizontal="left" vertical="center" wrapText="1"/>
      <protection/>
    </xf>
    <xf numFmtId="0" fontId="5" fillId="0" borderId="15" xfId="70" applyFont="1" applyFill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178" fontId="8" fillId="0" borderId="0" xfId="70" applyNumberFormat="1" applyFont="1" applyFill="1" applyAlignment="1">
      <alignment vertical="center"/>
      <protection/>
    </xf>
    <xf numFmtId="178" fontId="8" fillId="0" borderId="0" xfId="70" applyNumberFormat="1" applyFont="1" applyFill="1" applyAlignment="1">
      <alignment horizontal="left" vertical="center"/>
      <protection/>
    </xf>
    <xf numFmtId="0" fontId="8" fillId="0" borderId="0" xfId="70" applyFont="1" applyFill="1" applyBorder="1" applyAlignment="1">
      <alignment vertical="center"/>
      <protection/>
    </xf>
    <xf numFmtId="182" fontId="8" fillId="0" borderId="0" xfId="70" applyNumberFormat="1" applyFont="1" applyFill="1" applyAlignment="1">
      <alignment vertical="center"/>
      <protection/>
    </xf>
    <xf numFmtId="41" fontId="8" fillId="0" borderId="0" xfId="70" applyNumberFormat="1" applyFont="1" applyFill="1" applyAlignment="1">
      <alignment horizontal="left" vertical="center"/>
      <protection/>
    </xf>
    <xf numFmtId="0" fontId="7" fillId="0" borderId="0" xfId="70" applyFont="1" applyFill="1" applyAlignment="1">
      <alignment vertical="center"/>
      <protection/>
    </xf>
    <xf numFmtId="41" fontId="7" fillId="0" borderId="0" xfId="70" applyNumberFormat="1" applyFont="1" applyFill="1" applyAlignment="1">
      <alignment vertical="center"/>
      <protection/>
    </xf>
    <xf numFmtId="178" fontId="7" fillId="0" borderId="0" xfId="70" applyNumberFormat="1" applyFont="1" applyFill="1" applyAlignment="1">
      <alignment vertical="center"/>
      <protection/>
    </xf>
    <xf numFmtId="0" fontId="7" fillId="0" borderId="0" xfId="70" applyFont="1" applyFill="1" applyBorder="1" applyAlignment="1">
      <alignment vertical="center"/>
      <protection/>
    </xf>
    <xf numFmtId="3" fontId="7" fillId="0" borderId="0" xfId="70" applyNumberFormat="1" applyFont="1" applyFill="1" applyBorder="1" applyAlignment="1">
      <alignment vertical="center"/>
      <protection/>
    </xf>
    <xf numFmtId="41" fontId="7" fillId="0" borderId="0" xfId="70" applyNumberFormat="1" applyFont="1" applyFill="1" applyBorder="1" applyAlignment="1">
      <alignment vertical="center"/>
      <protection/>
    </xf>
    <xf numFmtId="41" fontId="7" fillId="0" borderId="12" xfId="70" applyNumberFormat="1" applyFont="1" applyFill="1" applyBorder="1" applyAlignment="1">
      <alignment vertical="center"/>
      <protection/>
    </xf>
    <xf numFmtId="178" fontId="7" fillId="0" borderId="12" xfId="70" applyNumberFormat="1" applyFont="1" applyFill="1" applyBorder="1" applyAlignment="1">
      <alignment horizontal="left" vertical="center"/>
      <protection/>
    </xf>
    <xf numFmtId="41" fontId="7" fillId="0" borderId="12" xfId="70" applyNumberFormat="1" applyFont="1" applyFill="1" applyBorder="1" applyAlignment="1">
      <alignment horizontal="left" vertical="center"/>
      <protection/>
    </xf>
    <xf numFmtId="3" fontId="7" fillId="0" borderId="16" xfId="70" applyNumberFormat="1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41" fontId="7" fillId="0" borderId="0" xfId="70" applyNumberFormat="1" applyFont="1" applyFill="1" applyBorder="1" applyAlignment="1">
      <alignment horizontal="left" vertical="center"/>
      <protection/>
    </xf>
    <xf numFmtId="3" fontId="7" fillId="0" borderId="15" xfId="70" applyNumberFormat="1" applyFont="1" applyFill="1" applyBorder="1" applyAlignment="1">
      <alignment vertical="center"/>
      <protection/>
    </xf>
    <xf numFmtId="3" fontId="24" fillId="0" borderId="0" xfId="70" applyNumberFormat="1" applyFont="1" applyFill="1" applyBorder="1" applyAlignment="1">
      <alignment vertical="center"/>
      <protection/>
    </xf>
    <xf numFmtId="41" fontId="24" fillId="0" borderId="0" xfId="70" applyNumberFormat="1" applyFont="1" applyFill="1" applyBorder="1" applyAlignment="1">
      <alignment vertical="center"/>
      <protection/>
    </xf>
    <xf numFmtId="3" fontId="24" fillId="0" borderId="15" xfId="70" applyNumberFormat="1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82" fontId="7" fillId="0" borderId="0" xfId="70" applyNumberFormat="1" applyFont="1" applyFill="1" applyBorder="1" applyAlignment="1">
      <alignment vertical="center"/>
      <protection/>
    </xf>
    <xf numFmtId="3" fontId="7" fillId="0" borderId="15" xfId="70" applyNumberFormat="1" applyFont="1" applyFill="1" applyBorder="1" applyAlignment="1">
      <alignment horizontal="left" vertical="center" wrapText="1"/>
      <protection/>
    </xf>
    <xf numFmtId="3" fontId="24" fillId="0" borderId="15" xfId="70" applyNumberFormat="1" applyFont="1" applyFill="1" applyBorder="1" applyAlignment="1">
      <alignment horizontal="left" vertical="center" wrapText="1"/>
      <protection/>
    </xf>
    <xf numFmtId="181" fontId="24" fillId="0" borderId="0" xfId="70" applyNumberFormat="1" applyFont="1" applyFill="1" applyBorder="1" applyAlignment="1">
      <alignment vertical="center"/>
      <protection/>
    </xf>
    <xf numFmtId="181" fontId="24" fillId="0" borderId="15" xfId="70" applyNumberFormat="1" applyFont="1" applyFill="1" applyBorder="1" applyAlignment="1">
      <alignment vertical="center"/>
      <protection/>
    </xf>
    <xf numFmtId="181" fontId="7" fillId="0" borderId="0" xfId="70" applyNumberFormat="1" applyFont="1" applyFill="1" applyBorder="1" applyAlignment="1">
      <alignment vertical="center"/>
      <protection/>
    </xf>
    <xf numFmtId="41" fontId="7" fillId="0" borderId="19" xfId="70" applyNumberFormat="1" applyFont="1" applyFill="1" applyBorder="1" applyAlignment="1">
      <alignment vertical="center"/>
      <protection/>
    </xf>
    <xf numFmtId="181" fontId="7" fillId="0" borderId="15" xfId="70" applyNumberFormat="1" applyFont="1" applyFill="1" applyBorder="1" applyAlignment="1">
      <alignment vertical="center"/>
      <protection/>
    </xf>
    <xf numFmtId="181" fontId="7" fillId="0" borderId="15" xfId="70" applyNumberFormat="1" applyFont="1" applyFill="1" applyBorder="1" applyAlignment="1">
      <alignment horizontal="center" vertical="center"/>
      <protection/>
    </xf>
    <xf numFmtId="41" fontId="7" fillId="0" borderId="0" xfId="70" applyNumberFormat="1" applyFont="1" applyFill="1" applyBorder="1" applyAlignment="1">
      <alignment horizontal="right" vertical="center"/>
      <protection/>
    </xf>
    <xf numFmtId="0" fontId="7" fillId="0" borderId="14" xfId="70" applyFont="1" applyFill="1" applyBorder="1" applyAlignment="1">
      <alignment horizontal="center" vertical="center"/>
      <protection/>
    </xf>
    <xf numFmtId="0" fontId="7" fillId="0" borderId="20" xfId="70" applyFont="1" applyFill="1" applyBorder="1" applyAlignment="1">
      <alignment horizontal="center" vertical="center"/>
      <protection/>
    </xf>
    <xf numFmtId="0" fontId="7" fillId="0" borderId="17" xfId="70" applyFont="1" applyFill="1" applyBorder="1" applyAlignment="1">
      <alignment horizontal="center" vertical="center"/>
      <protection/>
    </xf>
    <xf numFmtId="0" fontId="7" fillId="0" borderId="18" xfId="70" applyFont="1" applyFill="1" applyBorder="1" applyAlignment="1">
      <alignment horizontal="center" vertical="center"/>
      <protection/>
    </xf>
    <xf numFmtId="0" fontId="26" fillId="0" borderId="0" xfId="70" applyFont="1" applyFill="1">
      <alignment/>
      <protection/>
    </xf>
    <xf numFmtId="0" fontId="18" fillId="0" borderId="0" xfId="70" applyFont="1" applyFill="1">
      <alignment/>
      <protection/>
    </xf>
    <xf numFmtId="201" fontId="15" fillId="0" borderId="0" xfId="68" applyNumberFormat="1" applyFont="1" applyFill="1" applyBorder="1" applyAlignment="1">
      <alignment vertical="center"/>
    </xf>
    <xf numFmtId="0" fontId="15" fillId="0" borderId="0" xfId="70" applyFont="1" applyFill="1">
      <alignment/>
      <protection/>
    </xf>
    <xf numFmtId="41" fontId="15" fillId="0" borderId="0" xfId="68" applyNumberFormat="1" applyFont="1" applyFill="1" applyBorder="1" applyAlignment="1">
      <alignment vertical="center"/>
    </xf>
    <xf numFmtId="181" fontId="5" fillId="0" borderId="0" xfId="70" applyNumberFormat="1" applyFont="1" applyFill="1" applyAlignment="1">
      <alignment vertical="center"/>
      <protection/>
    </xf>
    <xf numFmtId="41" fontId="5" fillId="0" borderId="0" xfId="70" applyNumberFormat="1" applyFont="1" applyFill="1" applyBorder="1" applyAlignment="1">
      <alignment vertical="center"/>
      <protection/>
    </xf>
    <xf numFmtId="0" fontId="15" fillId="0" borderId="14" xfId="70" applyFont="1" applyFill="1" applyBorder="1" applyAlignment="1">
      <alignment horizontal="center" vertical="center"/>
      <protection/>
    </xf>
    <xf numFmtId="0" fontId="15" fillId="0" borderId="14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vertical="center" wrapText="1"/>
      <protection/>
    </xf>
    <xf numFmtId="0" fontId="15" fillId="0" borderId="0" xfId="70" applyFont="1" applyFill="1" applyAlignment="1">
      <alignment horizontal="left"/>
      <protection/>
    </xf>
    <xf numFmtId="0" fontId="5" fillId="0" borderId="0" xfId="70" applyFont="1" applyFill="1" applyAlignment="1">
      <alignment horizontal="left" vertical="center"/>
      <protection/>
    </xf>
    <xf numFmtId="0" fontId="20" fillId="0" borderId="0" xfId="70" applyFont="1" applyFill="1" applyAlignment="1">
      <alignment horizontal="left"/>
      <protection/>
    </xf>
    <xf numFmtId="0" fontId="22" fillId="0" borderId="0" xfId="70" applyFont="1" applyFill="1">
      <alignment/>
      <protection/>
    </xf>
    <xf numFmtId="185" fontId="22" fillId="0" borderId="0" xfId="70" applyNumberFormat="1" applyFont="1" applyFill="1">
      <alignment/>
      <protection/>
    </xf>
    <xf numFmtId="0" fontId="22" fillId="0" borderId="0" xfId="70" applyFont="1" applyFill="1" applyAlignment="1">
      <alignment horizontal="left"/>
      <protection/>
    </xf>
    <xf numFmtId="0" fontId="8" fillId="0" borderId="0" xfId="70" applyFont="1" applyFill="1" applyAlignment="1">
      <alignment horizontal="left"/>
      <protection/>
    </xf>
    <xf numFmtId="191" fontId="7" fillId="0" borderId="0" xfId="70" applyNumberFormat="1" applyFont="1" applyFill="1" applyAlignment="1">
      <alignment vertical="center"/>
      <protection/>
    </xf>
    <xf numFmtId="0" fontId="7" fillId="0" borderId="15" xfId="70" applyFont="1" applyFill="1" applyBorder="1" applyAlignment="1">
      <alignment horizontal="center" vertical="center"/>
      <protection/>
    </xf>
    <xf numFmtId="194" fontId="7" fillId="0" borderId="0" xfId="70" applyNumberFormat="1" applyFont="1" applyFill="1" applyAlignment="1">
      <alignment vertical="center"/>
      <protection/>
    </xf>
    <xf numFmtId="190" fontId="7" fillId="0" borderId="0" xfId="70" applyNumberFormat="1" applyFont="1" applyFill="1" applyAlignment="1">
      <alignment horizontal="right"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7" fillId="0" borderId="14" xfId="70" applyFont="1" applyFill="1" applyBorder="1" applyAlignment="1">
      <alignment horizontal="center" vertical="center" wrapText="1"/>
      <protection/>
    </xf>
    <xf numFmtId="0" fontId="7" fillId="0" borderId="0" xfId="70" applyFont="1" applyFill="1" applyAlignment="1">
      <alignment horizontal="left" vertical="top"/>
      <protection/>
    </xf>
    <xf numFmtId="0" fontId="31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17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left" vertical="center"/>
    </xf>
    <xf numFmtId="178" fontId="5" fillId="0" borderId="12" xfId="0" applyNumberFormat="1" applyFont="1" applyFill="1" applyBorder="1" applyAlignment="1">
      <alignment horizontal="left" vertical="center"/>
    </xf>
    <xf numFmtId="180" fontId="5" fillId="0" borderId="12" xfId="0" applyNumberFormat="1" applyFont="1" applyFill="1" applyBorder="1" applyAlignment="1">
      <alignment horizontal="left" vertical="center"/>
    </xf>
    <xf numFmtId="41" fontId="5" fillId="0" borderId="0" xfId="70" applyNumberFormat="1" applyFont="1" applyFill="1" applyBorder="1" applyAlignment="1">
      <alignment horizontal="right" vertical="center"/>
      <protection/>
    </xf>
    <xf numFmtId="3" fontId="7" fillId="0" borderId="15" xfId="70" applyNumberFormat="1" applyFont="1" applyFill="1" applyBorder="1" applyAlignment="1">
      <alignment horizontal="left" vertical="center"/>
      <protection/>
    </xf>
    <xf numFmtId="200" fontId="7" fillId="0" borderId="0" xfId="70" applyNumberFormat="1" applyFont="1" applyFill="1" applyBorder="1" applyAlignment="1">
      <alignment vertical="center"/>
      <protection/>
    </xf>
    <xf numFmtId="41" fontId="7" fillId="0" borderId="13" xfId="70" applyNumberFormat="1" applyFont="1" applyFill="1" applyBorder="1" applyAlignment="1">
      <alignment vertical="center"/>
      <protection/>
    </xf>
    <xf numFmtId="3" fontId="7" fillId="0" borderId="15" xfId="70" applyNumberFormat="1" applyFont="1" applyFill="1" applyBorder="1" applyAlignment="1">
      <alignment vertical="center" wrapText="1"/>
      <protection/>
    </xf>
    <xf numFmtId="0" fontId="7" fillId="0" borderId="15" xfId="70" applyFont="1" applyFill="1" applyBorder="1" applyAlignment="1">
      <alignment vertical="center"/>
      <protection/>
    </xf>
    <xf numFmtId="41" fontId="5" fillId="0" borderId="0" xfId="51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21" xfId="51" applyNumberFormat="1" applyFont="1" applyFill="1" applyBorder="1" applyAlignment="1">
      <alignment vertical="center"/>
    </xf>
    <xf numFmtId="0" fontId="6" fillId="0" borderId="0" xfId="70" applyFont="1" applyFill="1" applyAlignment="1">
      <alignment/>
      <protection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/>
    </xf>
    <xf numFmtId="41" fontId="15" fillId="0" borderId="0" xfId="70" applyNumberFormat="1" applyFont="1" applyFill="1" applyBorder="1" applyAlignment="1">
      <alignment vertical="center"/>
      <protection/>
    </xf>
    <xf numFmtId="41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5" fontId="5" fillId="0" borderId="14" xfId="82" applyNumberFormat="1" applyFont="1" applyFill="1" applyBorder="1" applyAlignment="1">
      <alignment horizontal="center" vertical="center"/>
      <protection/>
    </xf>
    <xf numFmtId="185" fontId="5" fillId="0" borderId="13" xfId="82" applyNumberFormat="1" applyFont="1" applyFill="1" applyBorder="1" applyAlignment="1">
      <alignment horizontal="center" vertical="center"/>
      <protection/>
    </xf>
    <xf numFmtId="185" fontId="5" fillId="0" borderId="18" xfId="82" applyNumberFormat="1" applyFont="1" applyFill="1" applyBorder="1" applyAlignment="1">
      <alignment horizontal="center" vertical="center"/>
      <protection/>
    </xf>
    <xf numFmtId="41" fontId="5" fillId="0" borderId="24" xfId="0" applyNumberFormat="1" applyFont="1" applyFill="1" applyBorder="1" applyAlignment="1">
      <alignment horizontal="center" vertical="center" wrapText="1"/>
    </xf>
    <xf numFmtId="41" fontId="5" fillId="0" borderId="0" xfId="82" applyNumberFormat="1" applyFont="1" applyFill="1" applyBorder="1" applyAlignment="1">
      <alignment horizontal="center" vertical="center"/>
      <protection/>
    </xf>
    <xf numFmtId="41" fontId="5" fillId="0" borderId="24" xfId="82" applyNumberFormat="1" applyFont="1" applyFill="1" applyBorder="1" applyAlignment="1">
      <alignment horizontal="center" vertical="center"/>
      <protection/>
    </xf>
    <xf numFmtId="41" fontId="7" fillId="0" borderId="0" xfId="0" applyNumberFormat="1" applyFont="1" applyFill="1" applyAlignment="1">
      <alignment horizontal="right" vertical="center"/>
    </xf>
    <xf numFmtId="0" fontId="6" fillId="0" borderId="0" xfId="73" applyFont="1" applyFill="1" applyAlignment="1">
      <alignment/>
      <protection/>
    </xf>
    <xf numFmtId="191" fontId="7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93" fontId="7" fillId="0" borderId="0" xfId="0" applyNumberFormat="1" applyFont="1" applyFill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93" fontId="7" fillId="0" borderId="12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85" fontId="23" fillId="0" borderId="24" xfId="0" applyNumberFormat="1" applyFont="1" applyFill="1" applyBorder="1" applyAlignment="1">
      <alignment vertical="center"/>
    </xf>
    <xf numFmtId="197" fontId="23" fillId="0" borderId="24" xfId="0" applyNumberFormat="1" applyFont="1" applyFill="1" applyBorder="1" applyAlignment="1">
      <alignment vertical="center"/>
    </xf>
    <xf numFmtId="196" fontId="23" fillId="0" borderId="24" xfId="68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vertical="center"/>
    </xf>
    <xf numFmtId="197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7" fontId="5" fillId="0" borderId="24" xfId="0" applyNumberFormat="1" applyFont="1" applyFill="1" applyBorder="1" applyAlignment="1">
      <alignment vertical="center"/>
    </xf>
    <xf numFmtId="41" fontId="5" fillId="0" borderId="0" xfId="80" applyNumberFormat="1" applyFont="1" applyFill="1" applyBorder="1" applyAlignment="1">
      <alignment horizontal="right" vertical="center" wrapText="1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18" xfId="70" applyFont="1" applyFill="1" applyBorder="1" applyAlignment="1">
      <alignment horizontal="center" vertical="center" wrapText="1"/>
      <protection/>
    </xf>
    <xf numFmtId="179" fontId="5" fillId="0" borderId="0" xfId="0" applyNumberFormat="1" applyFont="1" applyFill="1" applyBorder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182" fontId="5" fillId="0" borderId="19" xfId="52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left" vertical="center"/>
    </xf>
    <xf numFmtId="184" fontId="5" fillId="0" borderId="19" xfId="52" applyNumberFormat="1" applyFont="1" applyFill="1" applyBorder="1" applyAlignment="1">
      <alignment vertical="center"/>
    </xf>
    <xf numFmtId="181" fontId="5" fillId="0" borderId="12" xfId="52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204" fontId="5" fillId="0" borderId="0" xfId="0" applyNumberFormat="1" applyFont="1" applyFill="1" applyBorder="1" applyAlignment="1">
      <alignment horizontal="left" vertical="center"/>
    </xf>
    <xf numFmtId="3" fontId="24" fillId="0" borderId="15" xfId="70" applyNumberFormat="1" applyFont="1" applyFill="1" applyBorder="1" applyAlignment="1">
      <alignment horizontal="left" vertical="center"/>
      <protection/>
    </xf>
    <xf numFmtId="0" fontId="7" fillId="0" borderId="21" xfId="70" applyFont="1" applyFill="1" applyBorder="1" applyAlignment="1">
      <alignment vertical="center"/>
      <protection/>
    </xf>
    <xf numFmtId="0" fontId="7" fillId="0" borderId="24" xfId="70" applyFont="1" applyFill="1" applyBorder="1" applyAlignment="1">
      <alignment vertical="center"/>
      <protection/>
    </xf>
    <xf numFmtId="0" fontId="7" fillId="0" borderId="23" xfId="70" applyFont="1" applyFill="1" applyBorder="1" applyAlignment="1">
      <alignment vertical="center"/>
      <protection/>
    </xf>
    <xf numFmtId="182" fontId="7" fillId="0" borderId="19" xfId="70" applyNumberFormat="1" applyFont="1" applyFill="1" applyBorder="1" applyAlignment="1">
      <alignment vertical="center"/>
      <protection/>
    </xf>
    <xf numFmtId="181" fontId="7" fillId="0" borderId="0" xfId="70" applyNumberFormat="1" applyFont="1" applyFill="1" applyBorder="1" applyAlignment="1">
      <alignment horizontal="right" vertical="center"/>
      <protection/>
    </xf>
    <xf numFmtId="0" fontId="7" fillId="0" borderId="0" xfId="70" applyNumberFormat="1" applyFont="1" applyFill="1" applyBorder="1" applyAlignment="1">
      <alignment horizontal="right" vertical="center"/>
      <protection/>
    </xf>
    <xf numFmtId="3" fontId="7" fillId="0" borderId="0" xfId="70" applyNumberFormat="1" applyFont="1" applyFill="1" applyBorder="1" applyAlignment="1">
      <alignment horizontal="right" vertical="center"/>
      <protection/>
    </xf>
    <xf numFmtId="0" fontId="8" fillId="0" borderId="0" xfId="70" applyNumberFormat="1" applyFont="1" applyFill="1" applyAlignment="1">
      <alignment vertical="center"/>
      <protection/>
    </xf>
    <xf numFmtId="181" fontId="7" fillId="0" borderId="12" xfId="70" applyNumberFormat="1" applyFont="1" applyFill="1" applyBorder="1" applyAlignment="1">
      <alignment vertical="center"/>
      <protection/>
    </xf>
    <xf numFmtId="182" fontId="5" fillId="0" borderId="19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1" fontId="5" fillId="0" borderId="0" xfId="70" applyNumberFormat="1" applyFont="1" applyFill="1" applyBorder="1" applyAlignment="1">
      <alignment vertical="center"/>
      <protection/>
    </xf>
    <xf numFmtId="182" fontId="5" fillId="0" borderId="13" xfId="0" applyNumberFormat="1" applyFont="1" applyFill="1" applyBorder="1" applyAlignment="1">
      <alignment vertical="center"/>
    </xf>
    <xf numFmtId="181" fontId="5" fillId="0" borderId="12" xfId="70" applyNumberFormat="1" applyFont="1" applyFill="1" applyBorder="1" applyAlignment="1">
      <alignment vertical="center"/>
      <protection/>
    </xf>
    <xf numFmtId="182" fontId="5" fillId="0" borderId="12" xfId="0" applyNumberFormat="1" applyFont="1" applyFill="1" applyBorder="1" applyAlignment="1">
      <alignment vertical="center"/>
    </xf>
    <xf numFmtId="41" fontId="5" fillId="0" borderId="24" xfId="5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182" fontId="5" fillId="0" borderId="19" xfId="44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2" fontId="13" fillId="0" borderId="19" xfId="0" applyNumberFormat="1" applyFont="1" applyFill="1" applyBorder="1" applyAlignment="1">
      <alignment vertical="center"/>
    </xf>
    <xf numFmtId="193" fontId="5" fillId="0" borderId="0" xfId="69" applyNumberFormat="1" applyFont="1" applyFill="1" applyBorder="1" applyAlignment="1">
      <alignment vertical="center"/>
      <protection/>
    </xf>
    <xf numFmtId="193" fontId="5" fillId="0" borderId="0" xfId="69" applyNumberFormat="1" applyFont="1" applyFill="1" applyAlignment="1">
      <alignment vertical="center"/>
      <protection/>
    </xf>
    <xf numFmtId="41" fontId="5" fillId="0" borderId="0" xfId="69" applyNumberFormat="1" applyFont="1" applyFill="1" applyBorder="1" applyAlignment="1">
      <alignment vertical="center"/>
      <protection/>
    </xf>
    <xf numFmtId="41" fontId="5" fillId="0" borderId="0" xfId="69" applyNumberFormat="1" applyFont="1" applyFill="1" applyAlignment="1">
      <alignment vertical="center"/>
      <protection/>
    </xf>
    <xf numFmtId="193" fontId="5" fillId="0" borderId="12" xfId="69" applyNumberFormat="1" applyFont="1" applyFill="1" applyBorder="1" applyAlignment="1">
      <alignment vertical="center"/>
      <protection/>
    </xf>
    <xf numFmtId="41" fontId="5" fillId="0" borderId="12" xfId="69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7" fillId="0" borderId="0" xfId="70" applyFont="1" applyFill="1" applyBorder="1" applyAlignment="1">
      <alignment/>
      <protection/>
    </xf>
    <xf numFmtId="178" fontId="7" fillId="0" borderId="0" xfId="70" applyNumberFormat="1" applyFont="1" applyFill="1" applyAlignment="1">
      <alignment horizontal="left" vertical="center"/>
      <protection/>
    </xf>
    <xf numFmtId="41" fontId="7" fillId="0" borderId="0" xfId="70" applyNumberFormat="1" applyFont="1" applyFill="1" applyAlignment="1">
      <alignment horizontal="left" vertical="center"/>
      <protection/>
    </xf>
    <xf numFmtId="181" fontId="7" fillId="0" borderId="24" xfId="70" applyNumberFormat="1" applyFont="1" applyFill="1" applyBorder="1" applyAlignment="1">
      <alignment horizontal="right" vertical="center"/>
      <protection/>
    </xf>
    <xf numFmtId="193" fontId="0" fillId="0" borderId="0" xfId="70" applyNumberFormat="1" applyFont="1" applyFill="1">
      <alignment/>
      <protection/>
    </xf>
    <xf numFmtId="185" fontId="0" fillId="0" borderId="0" xfId="70" applyNumberFormat="1" applyFont="1" applyFill="1">
      <alignment/>
      <protection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/>
    </xf>
    <xf numFmtId="41" fontId="5" fillId="0" borderId="0" xfId="78" applyNumberFormat="1" applyFont="1" applyFill="1">
      <alignment vertical="center"/>
      <protection/>
    </xf>
    <xf numFmtId="41" fontId="5" fillId="0" borderId="0" xfId="78" applyNumberFormat="1" applyFont="1" applyFill="1" applyAlignment="1">
      <alignment horizontal="right" vertical="center"/>
      <protection/>
    </xf>
    <xf numFmtId="193" fontId="5" fillId="0" borderId="0" xfId="78" applyNumberFormat="1" applyFont="1" applyFill="1">
      <alignment vertical="center"/>
      <protection/>
    </xf>
    <xf numFmtId="193" fontId="5" fillId="0" borderId="0" xfId="78" applyNumberFormat="1" applyFont="1" applyFill="1" applyAlignment="1">
      <alignment horizontal="center" vertical="center"/>
      <protection/>
    </xf>
    <xf numFmtId="41" fontId="5" fillId="0" borderId="0" xfId="79" applyNumberFormat="1" applyFont="1" applyFill="1">
      <alignment vertical="center"/>
      <protection/>
    </xf>
    <xf numFmtId="41" fontId="7" fillId="0" borderId="0" xfId="81" applyNumberFormat="1" applyFont="1" applyFill="1">
      <alignment vertical="center"/>
      <protection/>
    </xf>
    <xf numFmtId="189" fontId="5" fillId="0" borderId="0" xfId="0" applyNumberFormat="1" applyFont="1" applyFill="1" applyBorder="1" applyAlignment="1">
      <alignment horizontal="right" vertical="center"/>
    </xf>
    <xf numFmtId="185" fontId="5" fillId="0" borderId="0" xfId="74" applyNumberFormat="1" applyFont="1" applyFill="1" applyBorder="1" applyAlignment="1">
      <alignment vertical="center"/>
      <protection/>
    </xf>
    <xf numFmtId="0" fontId="0" fillId="0" borderId="0" xfId="74" applyFont="1" applyFill="1" applyAlignment="1">
      <alignment vertical="center"/>
      <protection/>
    </xf>
    <xf numFmtId="193" fontId="0" fillId="0" borderId="0" xfId="74" applyNumberFormat="1" applyFont="1" applyFill="1" applyAlignment="1">
      <alignment vertical="center"/>
      <protection/>
    </xf>
    <xf numFmtId="0" fontId="0" fillId="0" borderId="0" xfId="7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6" fontId="0" fillId="0" borderId="0" xfId="74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0" fontId="0" fillId="0" borderId="0" xfId="70" applyFont="1" applyFill="1" applyAlignment="1">
      <alignment horizontal="left"/>
      <protection/>
    </xf>
    <xf numFmtId="185" fontId="5" fillId="0" borderId="0" xfId="82" applyNumberFormat="1" applyFont="1" applyFill="1" applyBorder="1" applyAlignment="1">
      <alignment vertical="center"/>
      <protection/>
    </xf>
    <xf numFmtId="185" fontId="5" fillId="0" borderId="19" xfId="8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70" applyFont="1" applyFill="1" applyAlignment="1">
      <alignment horizontal="left" vertical="center"/>
      <protection/>
    </xf>
    <xf numFmtId="185" fontId="5" fillId="0" borderId="0" xfId="70" applyNumberFormat="1" applyFont="1" applyFill="1" applyAlignment="1">
      <alignment vertical="center"/>
      <protection/>
    </xf>
    <xf numFmtId="0" fontId="5" fillId="0" borderId="0" xfId="0" applyFont="1" applyFill="1" applyAlignment="1">
      <alignment horizontal="left" vertical="top"/>
    </xf>
    <xf numFmtId="185" fontId="5" fillId="0" borderId="15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5" fillId="0" borderId="0" xfId="52" applyNumberFormat="1" applyFont="1" applyFill="1" applyBorder="1" applyAlignment="1">
      <alignment horizontal="right" vertical="center" wrapText="1"/>
    </xf>
    <xf numFmtId="41" fontId="5" fillId="0" borderId="12" xfId="52" applyNumberFormat="1" applyFont="1" applyFill="1" applyBorder="1" applyAlignment="1">
      <alignment horizontal="right" vertical="center" wrapText="1"/>
    </xf>
    <xf numFmtId="185" fontId="5" fillId="0" borderId="13" xfId="82" applyNumberFormat="1" applyFont="1" applyFill="1" applyBorder="1" applyAlignment="1">
      <alignment vertical="center"/>
      <protection/>
    </xf>
    <xf numFmtId="185" fontId="5" fillId="0" borderId="12" xfId="82" applyNumberFormat="1" applyFont="1" applyFill="1" applyBorder="1" applyAlignment="1">
      <alignment vertical="center"/>
      <protection/>
    </xf>
    <xf numFmtId="41" fontId="7" fillId="0" borderId="26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5" fontId="5" fillId="0" borderId="14" xfId="0" applyNumberFormat="1" applyFont="1" applyFill="1" applyBorder="1" applyAlignment="1">
      <alignment horizontal="center" vertical="center"/>
    </xf>
    <xf numFmtId="19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7" fillId="0" borderId="0" xfId="74" applyFont="1" applyFill="1" applyAlignment="1">
      <alignment horizontal="left" vertical="center"/>
      <protection/>
    </xf>
    <xf numFmtId="196" fontId="5" fillId="0" borderId="1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2" xfId="70" applyFont="1" applyFill="1" applyBorder="1" applyAlignment="1">
      <alignment horizontal="center" vertical="center" wrapText="1"/>
      <protection/>
    </xf>
    <xf numFmtId="0" fontId="5" fillId="0" borderId="18" xfId="70" applyFont="1" applyFill="1" applyBorder="1" applyAlignment="1">
      <alignment horizontal="center" vertical="center" wrapText="1"/>
      <protection/>
    </xf>
    <xf numFmtId="0" fontId="5" fillId="0" borderId="24" xfId="70" applyFont="1" applyFill="1" applyBorder="1" applyAlignment="1">
      <alignment horizontal="center"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left" vertical="center"/>
    </xf>
    <xf numFmtId="0" fontId="5" fillId="0" borderId="0" xfId="70" applyFont="1" applyFill="1" applyBorder="1" applyAlignment="1">
      <alignment horizontal="left" vertical="center"/>
      <protection/>
    </xf>
    <xf numFmtId="0" fontId="5" fillId="0" borderId="23" xfId="70" applyFont="1" applyFill="1" applyBorder="1" applyAlignment="1">
      <alignment horizontal="center" vertical="center" wrapText="1"/>
      <protection/>
    </xf>
    <xf numFmtId="0" fontId="5" fillId="0" borderId="16" xfId="70" applyFont="1" applyFill="1" applyBorder="1" applyAlignment="1">
      <alignment horizontal="center" vertical="center" wrapText="1"/>
      <protection/>
    </xf>
    <xf numFmtId="0" fontId="5" fillId="0" borderId="21" xfId="70" applyFont="1" applyFill="1" applyBorder="1" applyAlignment="1">
      <alignment horizontal="center" vertical="center" wrapText="1"/>
      <protection/>
    </xf>
    <xf numFmtId="0" fontId="5" fillId="0" borderId="13" xfId="70" applyFont="1" applyFill="1" applyBorder="1" applyAlignment="1">
      <alignment horizontal="center" vertical="center" wrapText="1"/>
      <protection/>
    </xf>
    <xf numFmtId="0" fontId="7" fillId="0" borderId="21" xfId="70" applyFont="1" applyFill="1" applyBorder="1" applyAlignment="1">
      <alignment horizontal="center" vertical="center"/>
      <protection/>
    </xf>
    <xf numFmtId="0" fontId="7" fillId="0" borderId="24" xfId="70" applyFont="1" applyFill="1" applyBorder="1" applyAlignment="1">
      <alignment horizontal="center" vertical="center"/>
      <protection/>
    </xf>
    <xf numFmtId="0" fontId="7" fillId="0" borderId="23" xfId="70" applyFont="1" applyFill="1" applyBorder="1" applyAlignment="1">
      <alignment horizontal="center" vertical="center"/>
      <protection/>
    </xf>
    <xf numFmtId="0" fontId="7" fillId="0" borderId="22" xfId="70" applyFont="1" applyFill="1" applyBorder="1" applyAlignment="1">
      <alignment horizontal="center" vertical="center"/>
      <protection/>
    </xf>
    <xf numFmtId="0" fontId="7" fillId="0" borderId="18" xfId="70" applyFont="1" applyFill="1" applyBorder="1" applyAlignment="1">
      <alignment horizontal="center" vertical="center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20" xfId="70" applyFont="1" applyFill="1" applyBorder="1" applyAlignment="1">
      <alignment horizontal="center" vertical="center" wrapText="1"/>
      <protection/>
    </xf>
    <xf numFmtId="0" fontId="7" fillId="0" borderId="14" xfId="70" applyFont="1" applyFill="1" applyBorder="1" applyAlignment="1">
      <alignment horizontal="center" vertical="center" wrapText="1"/>
      <protection/>
    </xf>
    <xf numFmtId="0" fontId="7" fillId="0" borderId="21" xfId="70" applyFont="1" applyFill="1" applyBorder="1" applyAlignment="1">
      <alignment horizontal="center" vertical="center" wrapText="1"/>
      <protection/>
    </xf>
    <xf numFmtId="0" fontId="7" fillId="0" borderId="23" xfId="70" applyFont="1" applyFill="1" applyBorder="1" applyAlignment="1">
      <alignment horizontal="center" vertical="center" wrapText="1"/>
      <protection/>
    </xf>
    <xf numFmtId="0" fontId="7" fillId="0" borderId="13" xfId="70" applyFont="1" applyFill="1" applyBorder="1" applyAlignment="1">
      <alignment horizontal="center" vertical="center" wrapText="1"/>
      <protection/>
    </xf>
    <xf numFmtId="0" fontId="7" fillId="0" borderId="16" xfId="70" applyFont="1" applyFill="1" applyBorder="1" applyAlignment="1">
      <alignment horizontal="center" vertical="center" wrapText="1"/>
      <protection/>
    </xf>
    <xf numFmtId="0" fontId="7" fillId="0" borderId="22" xfId="70" applyFont="1" applyFill="1" applyBorder="1" applyAlignment="1">
      <alignment horizontal="center" vertical="center" wrapText="1"/>
      <protection/>
    </xf>
    <xf numFmtId="0" fontId="7" fillId="0" borderId="18" xfId="7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70" applyFont="1" applyFill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5" fillId="0" borderId="26" xfId="70" applyFont="1" applyFill="1" applyBorder="1" applyAlignment="1">
      <alignment horizontal="center" vertical="center" wrapText="1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>
      <alignment horizontal="center" vertical="center"/>
      <protection/>
    </xf>
    <xf numFmtId="0" fontId="15" fillId="0" borderId="20" xfId="70" applyFont="1" applyFill="1" applyBorder="1" applyAlignment="1">
      <alignment horizontal="center" vertical="center" wrapText="1"/>
      <protection/>
    </xf>
    <xf numFmtId="0" fontId="15" fillId="0" borderId="14" xfId="70" applyFont="1" applyFill="1" applyBorder="1" applyAlignment="1">
      <alignment horizontal="center" vertical="center" wrapText="1"/>
      <protection/>
    </xf>
    <xf numFmtId="0" fontId="29" fillId="0" borderId="14" xfId="70" applyFont="1" applyFill="1" applyBorder="1" applyAlignment="1">
      <alignment horizontal="center" vertical="center" wrapText="1"/>
      <protection/>
    </xf>
    <xf numFmtId="0" fontId="5" fillId="0" borderId="20" xfId="70" applyFont="1" applyFill="1" applyBorder="1" applyAlignment="1">
      <alignment horizontal="center" vertical="center" wrapText="1"/>
      <protection/>
    </xf>
    <xf numFmtId="0" fontId="15" fillId="0" borderId="14" xfId="70" applyFont="1" applyFill="1" applyBorder="1" applyAlignment="1">
      <alignment horizontal="center" vertical="center"/>
      <protection/>
    </xf>
    <xf numFmtId="0" fontId="15" fillId="0" borderId="17" xfId="70" applyFont="1" applyFill="1" applyBorder="1" applyAlignment="1">
      <alignment horizontal="center" vertical="center"/>
      <protection/>
    </xf>
    <xf numFmtId="0" fontId="15" fillId="0" borderId="2" xfId="70" applyFont="1" applyFill="1" applyBorder="1" applyAlignment="1">
      <alignment horizontal="center" vertical="center"/>
      <protection/>
    </xf>
    <xf numFmtId="0" fontId="15" fillId="0" borderId="20" xfId="70" applyFont="1" applyFill="1" applyBorder="1" applyAlignment="1">
      <alignment horizontal="center" vertical="center"/>
      <protection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85" fontId="5" fillId="0" borderId="17" xfId="82" applyNumberFormat="1" applyFont="1" applyFill="1" applyBorder="1" applyAlignment="1">
      <alignment horizontal="center" vertical="center"/>
      <protection/>
    </xf>
    <xf numFmtId="185" fontId="5" fillId="0" borderId="22" xfId="82" applyNumberFormat="1" applyFont="1" applyFill="1" applyBorder="1" applyAlignment="1">
      <alignment horizontal="center" vertical="center"/>
      <protection/>
    </xf>
    <xf numFmtId="185" fontId="5" fillId="0" borderId="14" xfId="82" applyNumberFormat="1" applyFont="1" applyFill="1" applyBorder="1" applyAlignment="1">
      <alignment horizontal="center" vertical="center"/>
      <protection/>
    </xf>
    <xf numFmtId="0" fontId="6" fillId="0" borderId="0" xfId="70" applyFont="1" applyFill="1" applyAlignment="1">
      <alignment horizontal="left"/>
      <protection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7" fillId="0" borderId="21" xfId="70" applyFont="1" applyFill="1" applyBorder="1" applyAlignment="1">
      <alignment horizontal="left" vertical="center"/>
      <protection/>
    </xf>
    <xf numFmtId="0" fontId="7" fillId="0" borderId="24" xfId="70" applyFont="1" applyFill="1" applyBorder="1" applyAlignment="1">
      <alignment horizontal="left" vertical="center"/>
      <protection/>
    </xf>
    <xf numFmtId="0" fontId="7" fillId="0" borderId="23" xfId="70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185" fontId="5" fillId="0" borderId="22" xfId="0" applyNumberFormat="1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center" vertical="center" wrapText="1"/>
    </xf>
    <xf numFmtId="185" fontId="5" fillId="0" borderId="21" xfId="0" applyNumberFormat="1" applyFont="1" applyFill="1" applyBorder="1" applyAlignment="1">
      <alignment horizontal="left" vertical="center"/>
    </xf>
    <xf numFmtId="185" fontId="5" fillId="0" borderId="24" xfId="0" applyNumberFormat="1" applyFont="1" applyFill="1" applyBorder="1" applyAlignment="1">
      <alignment horizontal="left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1" fillId="0" borderId="0" xfId="70" applyFont="1" applyFill="1" applyAlignment="1">
      <alignment horizontal="left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93" fontId="5" fillId="0" borderId="17" xfId="0" applyNumberFormat="1" applyFont="1" applyFill="1" applyBorder="1" applyAlignment="1">
      <alignment horizontal="center" vertical="center" wrapText="1"/>
    </xf>
    <xf numFmtId="41" fontId="5" fillId="0" borderId="24" xfId="0" applyNumberFormat="1" applyFont="1" applyFill="1" applyBorder="1" applyAlignment="1">
      <alignment vertical="center" wrapText="1"/>
    </xf>
    <xf numFmtId="41" fontId="5" fillId="0" borderId="12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left" vertical="center"/>
    </xf>
    <xf numFmtId="41" fontId="5" fillId="0" borderId="13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나쁨 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3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10 3" xfId="69"/>
    <cellStyle name="표준 2" xfId="70"/>
    <cellStyle name="표준 3" xfId="71"/>
    <cellStyle name="표준 4" xfId="72"/>
    <cellStyle name="표준 5" xfId="73"/>
    <cellStyle name="표준 6" xfId="74"/>
    <cellStyle name="표준 7" xfId="75"/>
    <cellStyle name="표준 8" xfId="76"/>
    <cellStyle name="표준 9" xfId="77"/>
    <cellStyle name="표준_1경제활동인구" xfId="78"/>
    <cellStyle name="표준_4산업별" xfId="79"/>
    <cellStyle name="표준_4연령" xfId="80"/>
    <cellStyle name="표준_5직업별" xfId="81"/>
    <cellStyle name="표준_Sheet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4" sqref="A4"/>
    </sheetView>
  </sheetViews>
  <sheetFormatPr defaultColWidth="8.88671875" defaultRowHeight="13.5"/>
  <cols>
    <col min="1" max="1" width="9.10546875" style="576" customWidth="1"/>
    <col min="2" max="2" width="10.3359375" style="576" customWidth="1"/>
    <col min="3" max="3" width="11.10546875" style="576" customWidth="1"/>
    <col min="4" max="5" width="10.4453125" style="576" customWidth="1"/>
    <col min="6" max="8" width="12.3359375" style="576" bestFit="1" customWidth="1"/>
    <col min="9" max="9" width="8.99609375" style="576" customWidth="1"/>
    <col min="10" max="11" width="8.4453125" style="576" customWidth="1"/>
    <col min="12" max="12" width="8.99609375" style="109" customWidth="1"/>
    <col min="13" max="13" width="8.99609375" style="576" customWidth="1"/>
    <col min="14" max="14" width="10.4453125" style="576" customWidth="1"/>
    <col min="15" max="16" width="8.99609375" style="576" customWidth="1"/>
    <col min="17" max="17" width="2.3359375" style="578" customWidth="1"/>
    <col min="18" max="18" width="9.3359375" style="576" customWidth="1"/>
    <col min="19" max="19" width="9.4453125" style="576" customWidth="1"/>
    <col min="20" max="22" width="10.6640625" style="576" customWidth="1"/>
    <col min="23" max="23" width="10.5546875" style="576" customWidth="1"/>
    <col min="24" max="24" width="13.10546875" style="576" customWidth="1"/>
    <col min="25" max="25" width="12.88671875" style="576" customWidth="1"/>
    <col min="26" max="26" width="9.4453125" style="576" customWidth="1"/>
    <col min="27" max="27" width="9.5546875" style="576" customWidth="1"/>
    <col min="28" max="28" width="9.77734375" style="576" bestFit="1" customWidth="1"/>
    <col min="29" max="29" width="7.6640625" style="583" customWidth="1"/>
    <col min="30" max="30" width="8.21484375" style="576" customWidth="1"/>
    <col min="31" max="31" width="10.21484375" style="576" customWidth="1"/>
    <col min="32" max="32" width="8.5546875" style="576" customWidth="1"/>
    <col min="33" max="33" width="8.6640625" style="576" customWidth="1"/>
    <col min="34" max="34" width="2.77734375" style="576" customWidth="1"/>
    <col min="35" max="38" width="10.77734375" style="576" customWidth="1"/>
    <col min="39" max="16384" width="8.88671875" style="576" customWidth="1"/>
  </cols>
  <sheetData>
    <row r="1" spans="1:256" s="110" customFormat="1" ht="12.75" customHeight="1">
      <c r="A1" s="131"/>
      <c r="B1" s="131"/>
      <c r="C1" s="131"/>
      <c r="D1" s="131"/>
      <c r="E1" s="111"/>
      <c r="F1" s="111"/>
      <c r="G1" s="111"/>
      <c r="H1" s="111"/>
      <c r="I1" s="111"/>
      <c r="J1" s="111"/>
      <c r="K1" s="111"/>
      <c r="L1" s="112"/>
      <c r="M1" s="111"/>
      <c r="N1" s="111"/>
      <c r="O1" s="111"/>
      <c r="P1" s="111"/>
      <c r="Q1" s="575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4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s="110" customFormat="1" ht="26.25">
      <c r="A2" s="131" t="s">
        <v>764</v>
      </c>
      <c r="B2" s="131"/>
      <c r="C2" s="131"/>
      <c r="D2" s="131"/>
      <c r="E2" s="111"/>
      <c r="F2" s="111"/>
      <c r="G2" s="111"/>
      <c r="H2" s="111"/>
      <c r="I2" s="111"/>
      <c r="J2" s="111"/>
      <c r="K2" s="111"/>
      <c r="L2" s="112"/>
      <c r="M2" s="111"/>
      <c r="N2" s="111"/>
      <c r="O2" s="111"/>
      <c r="P2" s="111"/>
      <c r="Q2" s="575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4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256" s="110" customFormat="1" ht="13.5" customHeight="1">
      <c r="A3" s="131"/>
      <c r="B3" s="131"/>
      <c r="C3" s="131"/>
      <c r="D3" s="131"/>
      <c r="E3" s="111"/>
      <c r="F3" s="111"/>
      <c r="G3" s="111"/>
      <c r="H3" s="111"/>
      <c r="I3" s="111"/>
      <c r="J3" s="111"/>
      <c r="K3" s="111"/>
      <c r="L3" s="112"/>
      <c r="M3" s="111"/>
      <c r="N3" s="111"/>
      <c r="O3" s="111"/>
      <c r="P3" s="111"/>
      <c r="Q3" s="575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4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110" customFormat="1" ht="17.25" customHeight="1">
      <c r="A4" s="130" t="s">
        <v>408</v>
      </c>
      <c r="B4" s="130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1"/>
      <c r="Q4" s="575"/>
      <c r="R4" s="111"/>
      <c r="S4" s="111"/>
      <c r="T4" s="617"/>
      <c r="U4" s="617"/>
      <c r="V4" s="617"/>
      <c r="W4" s="128"/>
      <c r="X4" s="128"/>
      <c r="Y4" s="128"/>
      <c r="Z4" s="128"/>
      <c r="AA4" s="128"/>
      <c r="AB4" s="128"/>
      <c r="AC4" s="129"/>
      <c r="AD4" s="128"/>
      <c r="AE4" s="128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110" customFormat="1" ht="15" customHeight="1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109"/>
      <c r="M5" s="577"/>
      <c r="N5" s="576"/>
      <c r="O5" s="576"/>
      <c r="P5" s="576"/>
      <c r="Q5" s="578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3"/>
      <c r="CC5" s="113"/>
      <c r="CD5" s="113"/>
      <c r="CE5" s="113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110" customFormat="1" ht="20.25" customHeight="1">
      <c r="A6" s="76" t="s">
        <v>768</v>
      </c>
      <c r="B6" s="139"/>
      <c r="C6" s="139"/>
      <c r="D6" s="139"/>
      <c r="E6" s="76" t="s">
        <v>9</v>
      </c>
      <c r="F6" s="76"/>
      <c r="G6" s="76"/>
      <c r="H6" s="76"/>
      <c r="I6" s="76"/>
      <c r="J6" s="76"/>
      <c r="K6" s="76"/>
      <c r="L6" s="140"/>
      <c r="M6" s="76"/>
      <c r="N6" s="76"/>
      <c r="O6" s="139"/>
      <c r="P6" s="139"/>
      <c r="Q6" s="65"/>
      <c r="R6" s="76" t="s">
        <v>132</v>
      </c>
      <c r="S6" s="139"/>
      <c r="T6" s="139"/>
      <c r="U6" s="139"/>
      <c r="V6" s="76" t="s">
        <v>9</v>
      </c>
      <c r="W6" s="76"/>
      <c r="X6" s="76"/>
      <c r="Y6" s="76"/>
      <c r="Z6" s="76"/>
      <c r="AA6" s="76"/>
      <c r="AB6" s="76"/>
      <c r="AC6" s="141"/>
      <c r="AD6" s="76"/>
      <c r="AE6" s="76"/>
      <c r="AF6" s="139"/>
      <c r="AG6" s="139"/>
      <c r="AH6" s="139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3"/>
      <c r="CC6" s="113"/>
      <c r="CD6" s="113"/>
      <c r="CE6" s="113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110" customFormat="1" ht="21" customHeight="1">
      <c r="A7" s="606" t="s">
        <v>133</v>
      </c>
      <c r="B7" s="607" t="s">
        <v>765</v>
      </c>
      <c r="C7" s="608" t="s">
        <v>351</v>
      </c>
      <c r="D7" s="608"/>
      <c r="E7" s="608"/>
      <c r="F7" s="608"/>
      <c r="G7" s="608"/>
      <c r="H7" s="608"/>
      <c r="I7" s="608"/>
      <c r="J7" s="608"/>
      <c r="K7" s="608"/>
      <c r="L7" s="609" t="s">
        <v>353</v>
      </c>
      <c r="M7" s="610" t="s">
        <v>349</v>
      </c>
      <c r="N7" s="610" t="s">
        <v>766</v>
      </c>
      <c r="O7" s="611" t="s">
        <v>352</v>
      </c>
      <c r="P7" s="142"/>
      <c r="Q7" s="65"/>
      <c r="R7" s="606" t="s">
        <v>133</v>
      </c>
      <c r="S7" s="607" t="s">
        <v>765</v>
      </c>
      <c r="T7" s="608" t="s">
        <v>351</v>
      </c>
      <c r="U7" s="608"/>
      <c r="V7" s="608"/>
      <c r="W7" s="608"/>
      <c r="X7" s="608"/>
      <c r="Y7" s="608"/>
      <c r="Z7" s="608"/>
      <c r="AA7" s="608"/>
      <c r="AB7" s="608"/>
      <c r="AC7" s="618" t="s">
        <v>350</v>
      </c>
      <c r="AD7" s="610" t="s">
        <v>349</v>
      </c>
      <c r="AE7" s="610" t="s">
        <v>766</v>
      </c>
      <c r="AF7" s="614" t="s">
        <v>472</v>
      </c>
      <c r="AG7" s="142"/>
      <c r="AH7" s="139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3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110" customFormat="1" ht="21" customHeight="1">
      <c r="A8" s="606"/>
      <c r="B8" s="607"/>
      <c r="C8" s="611" t="s">
        <v>301</v>
      </c>
      <c r="D8" s="143"/>
      <c r="E8" s="144"/>
      <c r="F8" s="611" t="s">
        <v>348</v>
      </c>
      <c r="G8" s="373"/>
      <c r="H8" s="145"/>
      <c r="I8" s="612" t="s">
        <v>182</v>
      </c>
      <c r="J8" s="613"/>
      <c r="K8" s="610"/>
      <c r="L8" s="609"/>
      <c r="M8" s="610"/>
      <c r="N8" s="610"/>
      <c r="O8" s="607"/>
      <c r="P8" s="611" t="s">
        <v>346</v>
      </c>
      <c r="Q8" s="146"/>
      <c r="R8" s="606"/>
      <c r="S8" s="607"/>
      <c r="T8" s="611" t="s">
        <v>301</v>
      </c>
      <c r="U8" s="143"/>
      <c r="V8" s="144"/>
      <c r="W8" s="611" t="s">
        <v>348</v>
      </c>
      <c r="X8" s="143"/>
      <c r="Y8" s="144"/>
      <c r="Z8" s="611" t="s">
        <v>347</v>
      </c>
      <c r="AA8" s="143"/>
      <c r="AB8" s="144"/>
      <c r="AC8" s="618"/>
      <c r="AD8" s="610"/>
      <c r="AE8" s="610"/>
      <c r="AF8" s="615"/>
      <c r="AG8" s="611" t="s">
        <v>346</v>
      </c>
      <c r="AH8" s="147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110" customFormat="1" ht="21" customHeight="1">
      <c r="A9" s="606"/>
      <c r="B9" s="607"/>
      <c r="C9" s="607"/>
      <c r="D9" s="70" t="s">
        <v>12</v>
      </c>
      <c r="E9" s="70" t="s">
        <v>13</v>
      </c>
      <c r="F9" s="607"/>
      <c r="G9" s="70" t="s">
        <v>183</v>
      </c>
      <c r="H9" s="70" t="s">
        <v>274</v>
      </c>
      <c r="I9" s="610"/>
      <c r="J9" s="371" t="s">
        <v>183</v>
      </c>
      <c r="K9" s="371" t="s">
        <v>274</v>
      </c>
      <c r="L9" s="609"/>
      <c r="M9" s="610"/>
      <c r="N9" s="610"/>
      <c r="O9" s="607"/>
      <c r="P9" s="611"/>
      <c r="Q9" s="146"/>
      <c r="R9" s="606"/>
      <c r="S9" s="607"/>
      <c r="T9" s="607"/>
      <c r="U9" s="70" t="s">
        <v>12</v>
      </c>
      <c r="V9" s="70" t="s">
        <v>13</v>
      </c>
      <c r="W9" s="607"/>
      <c r="X9" s="70" t="s">
        <v>183</v>
      </c>
      <c r="Y9" s="70" t="s">
        <v>274</v>
      </c>
      <c r="Z9" s="607"/>
      <c r="AA9" s="70" t="s">
        <v>183</v>
      </c>
      <c r="AB9" s="70" t="s">
        <v>274</v>
      </c>
      <c r="AC9" s="618"/>
      <c r="AD9" s="610"/>
      <c r="AE9" s="610"/>
      <c r="AF9" s="616"/>
      <c r="AG9" s="611"/>
      <c r="AH9" s="147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110" customFormat="1" ht="21" customHeight="1">
      <c r="A10" s="71" t="s">
        <v>142</v>
      </c>
      <c r="B10" s="148">
        <v>251045</v>
      </c>
      <c r="C10" s="148">
        <v>1200273</v>
      </c>
      <c r="D10" s="148">
        <v>593779</v>
      </c>
      <c r="E10" s="148">
        <v>606494</v>
      </c>
      <c r="F10" s="149">
        <v>1197607</v>
      </c>
      <c r="G10" s="150" t="s">
        <v>23</v>
      </c>
      <c r="H10" s="150" t="s">
        <v>23</v>
      </c>
      <c r="I10" s="149">
        <v>2666</v>
      </c>
      <c r="J10" s="1" t="s">
        <v>23</v>
      </c>
      <c r="K10" s="1" t="s">
        <v>23</v>
      </c>
      <c r="L10" s="151">
        <v>3.11</v>
      </c>
      <c r="M10" s="124">
        <v>4.781106972853473</v>
      </c>
      <c r="N10" s="1" t="s">
        <v>23</v>
      </c>
      <c r="O10" s="1" t="s">
        <v>23</v>
      </c>
      <c r="P10" s="1" t="s">
        <v>23</v>
      </c>
      <c r="Q10" s="152"/>
      <c r="R10" s="153" t="s">
        <v>145</v>
      </c>
      <c r="S10" s="148">
        <v>757886</v>
      </c>
      <c r="T10" s="148">
        <v>2485977</v>
      </c>
      <c r="U10" s="148">
        <v>1251009</v>
      </c>
      <c r="V10" s="148">
        <v>1234968</v>
      </c>
      <c r="W10" s="148">
        <v>2478589</v>
      </c>
      <c r="X10" s="123">
        <v>1246728</v>
      </c>
      <c r="Y10" s="123">
        <v>1231861</v>
      </c>
      <c r="Z10" s="123">
        <v>7388</v>
      </c>
      <c r="AA10" s="123">
        <v>4281</v>
      </c>
      <c r="AB10" s="123">
        <v>3107</v>
      </c>
      <c r="AC10" s="122">
        <v>5.92</v>
      </c>
      <c r="AD10" s="121">
        <v>3.2801463544649194</v>
      </c>
      <c r="AE10" s="1">
        <v>114217</v>
      </c>
      <c r="AF10" s="148">
        <v>2807.3957380492598</v>
      </c>
      <c r="AG10" s="120">
        <v>885.51</v>
      </c>
      <c r="AH10" s="147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110" customFormat="1" ht="21" customHeight="1">
      <c r="A11" s="71" t="s">
        <v>144</v>
      </c>
      <c r="B11" s="148">
        <v>266974</v>
      </c>
      <c r="C11" s="148">
        <v>1266233</v>
      </c>
      <c r="D11" s="148">
        <v>628055</v>
      </c>
      <c r="E11" s="148">
        <v>638178</v>
      </c>
      <c r="F11" s="148">
        <v>1263569</v>
      </c>
      <c r="G11" s="150" t="s">
        <v>23</v>
      </c>
      <c r="H11" s="150" t="s">
        <v>23</v>
      </c>
      <c r="I11" s="149">
        <v>2664</v>
      </c>
      <c r="J11" s="1" t="s">
        <v>23</v>
      </c>
      <c r="K11" s="1" t="s">
        <v>23</v>
      </c>
      <c r="L11" s="151">
        <v>5.5</v>
      </c>
      <c r="M11" s="124">
        <v>4.74290754904972</v>
      </c>
      <c r="N11" s="1" t="s">
        <v>23</v>
      </c>
      <c r="O11" s="1" t="s">
        <v>23</v>
      </c>
      <c r="P11" s="1" t="s">
        <v>23</v>
      </c>
      <c r="Q11" s="152"/>
      <c r="R11" s="153" t="s">
        <v>147</v>
      </c>
      <c r="S11" s="148">
        <v>768483</v>
      </c>
      <c r="T11" s="148">
        <v>2490960</v>
      </c>
      <c r="U11" s="148">
        <v>1253263</v>
      </c>
      <c r="V11" s="148">
        <v>1237697</v>
      </c>
      <c r="W11" s="148">
        <v>2480345</v>
      </c>
      <c r="X11" s="123">
        <v>1247132</v>
      </c>
      <c r="Y11" s="123">
        <v>1233213</v>
      </c>
      <c r="Z11" s="139">
        <v>10615</v>
      </c>
      <c r="AA11" s="123">
        <v>6131</v>
      </c>
      <c r="AB11" s="123">
        <v>4484</v>
      </c>
      <c r="AC11" s="122">
        <v>0.20004335677810964</v>
      </c>
      <c r="AD11" s="121">
        <v>3.241398963932839</v>
      </c>
      <c r="AE11" s="1">
        <v>118992</v>
      </c>
      <c r="AF11" s="148">
        <v>2812.864176340395</v>
      </c>
      <c r="AG11" s="120">
        <v>885.56</v>
      </c>
      <c r="AH11" s="154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AX11" s="576"/>
      <c r="AY11" s="576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110" customFormat="1" ht="21" customHeight="1">
      <c r="A12" s="71" t="s">
        <v>146</v>
      </c>
      <c r="B12" s="148">
        <v>276128</v>
      </c>
      <c r="C12" s="148">
        <v>1310768</v>
      </c>
      <c r="D12" s="148">
        <v>653467</v>
      </c>
      <c r="E12" s="148">
        <v>657301</v>
      </c>
      <c r="F12" s="148">
        <v>1308217</v>
      </c>
      <c r="G12" s="150" t="s">
        <v>23</v>
      </c>
      <c r="H12" s="150" t="s">
        <v>23</v>
      </c>
      <c r="I12" s="149">
        <v>2551</v>
      </c>
      <c r="J12" s="1" t="s">
        <v>23</v>
      </c>
      <c r="K12" s="1" t="s">
        <v>23</v>
      </c>
      <c r="L12" s="151">
        <v>3.52</v>
      </c>
      <c r="M12" s="124">
        <v>4.746957932553019</v>
      </c>
      <c r="N12" s="149">
        <v>28764</v>
      </c>
      <c r="O12" s="149">
        <v>7345</v>
      </c>
      <c r="P12" s="152">
        <v>178.51</v>
      </c>
      <c r="Q12" s="152"/>
      <c r="R12" s="153" t="s">
        <v>149</v>
      </c>
      <c r="S12" s="148">
        <v>782422</v>
      </c>
      <c r="T12" s="148">
        <v>2501928</v>
      </c>
      <c r="U12" s="148">
        <v>1258337</v>
      </c>
      <c r="V12" s="148">
        <v>1243591</v>
      </c>
      <c r="W12" s="148">
        <v>2488346</v>
      </c>
      <c r="X12" s="123">
        <v>1250442</v>
      </c>
      <c r="Y12" s="123">
        <v>1237904</v>
      </c>
      <c r="Z12" s="139">
        <v>13582</v>
      </c>
      <c r="AA12" s="123">
        <v>7895</v>
      </c>
      <c r="AB12" s="123">
        <v>5687</v>
      </c>
      <c r="AC12" s="122">
        <v>0.43838191986340136</v>
      </c>
      <c r="AD12" s="121">
        <v>3.197670822139459</v>
      </c>
      <c r="AE12" s="1">
        <v>125445</v>
      </c>
      <c r="AF12" s="148">
        <v>2825.313368114371</v>
      </c>
      <c r="AG12" s="120">
        <v>885.54</v>
      </c>
      <c r="AH12" s="154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110" customFormat="1" ht="21" customHeight="1">
      <c r="A13" s="71" t="s">
        <v>148</v>
      </c>
      <c r="B13" s="148">
        <v>294392</v>
      </c>
      <c r="C13" s="148">
        <v>1359040</v>
      </c>
      <c r="D13" s="148">
        <v>672056</v>
      </c>
      <c r="E13" s="148">
        <v>686984</v>
      </c>
      <c r="F13" s="148">
        <v>1356517</v>
      </c>
      <c r="G13" s="150" t="s">
        <v>23</v>
      </c>
      <c r="H13" s="150" t="s">
        <v>23</v>
      </c>
      <c r="I13" s="149">
        <v>2523</v>
      </c>
      <c r="J13" s="1" t="s">
        <v>23</v>
      </c>
      <c r="K13" s="1" t="s">
        <v>23</v>
      </c>
      <c r="L13" s="151">
        <v>3.68</v>
      </c>
      <c r="M13" s="124">
        <v>4.616429794287888</v>
      </c>
      <c r="N13" s="1" t="s">
        <v>23</v>
      </c>
      <c r="O13" s="149">
        <v>7613.2429555767185</v>
      </c>
      <c r="P13" s="152">
        <v>178.51</v>
      </c>
      <c r="Q13" s="152"/>
      <c r="R13" s="153" t="s">
        <v>151</v>
      </c>
      <c r="S13" s="148">
        <v>779433</v>
      </c>
      <c r="T13" s="148">
        <v>2504645</v>
      </c>
      <c r="U13" s="148">
        <v>1259518</v>
      </c>
      <c r="V13" s="148">
        <v>1245127</v>
      </c>
      <c r="W13" s="148">
        <v>2493440</v>
      </c>
      <c r="X13" s="127">
        <v>1253073</v>
      </c>
      <c r="Y13" s="123">
        <v>1240367</v>
      </c>
      <c r="Z13" s="139">
        <v>11205</v>
      </c>
      <c r="AA13" s="123">
        <v>6445</v>
      </c>
      <c r="AB13" s="123">
        <v>4760</v>
      </c>
      <c r="AC13" s="122">
        <v>0.10847844704538967</v>
      </c>
      <c r="AD13" s="121">
        <v>3.2134192419361254</v>
      </c>
      <c r="AE13" s="1">
        <v>131633</v>
      </c>
      <c r="AF13" s="148">
        <v>2828.4134924847267</v>
      </c>
      <c r="AG13" s="120">
        <v>885.53</v>
      </c>
      <c r="AH13" s="154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110" customFormat="1" ht="21" customHeight="1">
      <c r="A14" s="71" t="s">
        <v>150</v>
      </c>
      <c r="B14" s="148">
        <v>309267</v>
      </c>
      <c r="C14" s="148">
        <v>1415759</v>
      </c>
      <c r="D14" s="148">
        <v>699261</v>
      </c>
      <c r="E14" s="148">
        <v>716498</v>
      </c>
      <c r="F14" s="148">
        <v>1413257</v>
      </c>
      <c r="G14" s="150" t="s">
        <v>23</v>
      </c>
      <c r="H14" s="150" t="s">
        <v>23</v>
      </c>
      <c r="I14" s="149">
        <v>2502</v>
      </c>
      <c r="J14" s="1" t="s">
        <v>23</v>
      </c>
      <c r="K14" s="1" t="s">
        <v>23</v>
      </c>
      <c r="L14" s="151">
        <v>4.17</v>
      </c>
      <c r="M14" s="124">
        <v>4.577788771514581</v>
      </c>
      <c r="N14" s="1" t="s">
        <v>23</v>
      </c>
      <c r="O14" s="149">
        <v>7926.982082866742</v>
      </c>
      <c r="P14" s="152">
        <v>178.6</v>
      </c>
      <c r="Q14" s="152"/>
      <c r="R14" s="153" t="s">
        <v>153</v>
      </c>
      <c r="S14" s="148">
        <v>789891</v>
      </c>
      <c r="T14" s="148">
        <v>2517203</v>
      </c>
      <c r="U14" s="148">
        <v>1265940</v>
      </c>
      <c r="V14" s="148">
        <v>1251263</v>
      </c>
      <c r="W14" s="148">
        <v>2505710</v>
      </c>
      <c r="X14" s="148">
        <v>1259384</v>
      </c>
      <c r="Y14" s="148">
        <v>1246326</v>
      </c>
      <c r="Z14" s="139">
        <v>11493</v>
      </c>
      <c r="AA14" s="123">
        <v>6556</v>
      </c>
      <c r="AB14" s="123">
        <v>4937</v>
      </c>
      <c r="AC14" s="122">
        <v>0.49888705837391734</v>
      </c>
      <c r="AD14" s="121">
        <v>3.186772605334154</v>
      </c>
      <c r="AE14" s="2">
        <v>140224</v>
      </c>
      <c r="AF14" s="148">
        <v>2842.3380494800194</v>
      </c>
      <c r="AG14" s="120">
        <v>885.61</v>
      </c>
      <c r="AH14" s="154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110" customFormat="1" ht="21" customHeight="1">
      <c r="A15" s="71" t="s">
        <v>152</v>
      </c>
      <c r="B15" s="148">
        <v>328748</v>
      </c>
      <c r="C15" s="148">
        <v>1487098</v>
      </c>
      <c r="D15" s="148">
        <v>734050</v>
      </c>
      <c r="E15" s="148">
        <v>753048</v>
      </c>
      <c r="F15" s="148">
        <v>1484596</v>
      </c>
      <c r="G15" s="150" t="s">
        <v>23</v>
      </c>
      <c r="H15" s="150" t="s">
        <v>23</v>
      </c>
      <c r="I15" s="148">
        <v>2502</v>
      </c>
      <c r="J15" s="1" t="s">
        <v>23</v>
      </c>
      <c r="K15" s="1" t="s">
        <v>23</v>
      </c>
      <c r="L15" s="151">
        <v>5.04</v>
      </c>
      <c r="M15" s="124">
        <v>4.523519534719603</v>
      </c>
      <c r="N15" s="1" t="s">
        <v>23</v>
      </c>
      <c r="O15" s="149">
        <v>8326.416573348264</v>
      </c>
      <c r="P15" s="126">
        <v>178.6</v>
      </c>
      <c r="Q15" s="152"/>
      <c r="R15" s="153" t="s">
        <v>85</v>
      </c>
      <c r="S15" s="148">
        <v>805779</v>
      </c>
      <c r="T15" s="148">
        <v>2538212</v>
      </c>
      <c r="U15" s="148">
        <v>1276725</v>
      </c>
      <c r="V15" s="148">
        <v>1261487</v>
      </c>
      <c r="W15" s="148">
        <v>2524253</v>
      </c>
      <c r="X15" s="148">
        <v>1268348</v>
      </c>
      <c r="Y15" s="148">
        <v>1255905</v>
      </c>
      <c r="Z15" s="139">
        <v>13959</v>
      </c>
      <c r="AA15" s="123">
        <v>8377</v>
      </c>
      <c r="AB15" s="123">
        <v>5582</v>
      </c>
      <c r="AC15" s="122">
        <v>0.8277086389946939</v>
      </c>
      <c r="AD15" s="121">
        <v>3.150010114435844</v>
      </c>
      <c r="AE15" s="2">
        <v>149045</v>
      </c>
      <c r="AF15" s="148">
        <v>2866.0606813382865</v>
      </c>
      <c r="AG15" s="120">
        <v>885.61</v>
      </c>
      <c r="AH15" s="154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110" customFormat="1" ht="21" customHeight="1">
      <c r="A16" s="71" t="s">
        <v>154</v>
      </c>
      <c r="B16" s="148">
        <v>351676</v>
      </c>
      <c r="C16" s="148">
        <v>1572824</v>
      </c>
      <c r="D16" s="148">
        <v>777704</v>
      </c>
      <c r="E16" s="148">
        <v>795120</v>
      </c>
      <c r="F16" s="148">
        <v>1570248</v>
      </c>
      <c r="G16" s="150" t="s">
        <v>23</v>
      </c>
      <c r="H16" s="150" t="s">
        <v>23</v>
      </c>
      <c r="I16" s="149">
        <v>2576</v>
      </c>
      <c r="J16" s="1" t="s">
        <v>23</v>
      </c>
      <c r="K16" s="1" t="s">
        <v>23</v>
      </c>
      <c r="L16" s="151">
        <v>5.76</v>
      </c>
      <c r="M16" s="124">
        <v>4.472366610175275</v>
      </c>
      <c r="N16" s="1" t="s">
        <v>23</v>
      </c>
      <c r="O16" s="149">
        <v>8751.524593812597</v>
      </c>
      <c r="P16" s="152">
        <v>179.72</v>
      </c>
      <c r="Q16" s="152"/>
      <c r="R16" s="153" t="s">
        <v>24</v>
      </c>
      <c r="S16" s="148">
        <v>815709</v>
      </c>
      <c r="T16" s="148">
        <v>2539587</v>
      </c>
      <c r="U16" s="148">
        <v>1277033</v>
      </c>
      <c r="V16" s="148">
        <v>1262554</v>
      </c>
      <c r="W16" s="148">
        <v>2525109</v>
      </c>
      <c r="X16" s="148">
        <v>1268488</v>
      </c>
      <c r="Y16" s="148">
        <v>1256621</v>
      </c>
      <c r="Z16" s="139">
        <v>14478</v>
      </c>
      <c r="AA16" s="123">
        <v>8545</v>
      </c>
      <c r="AB16" s="123">
        <v>5933</v>
      </c>
      <c r="AC16" s="122">
        <v>0.054142661779257806</v>
      </c>
      <c r="AD16" s="121">
        <v>3.11334924587077</v>
      </c>
      <c r="AE16" s="2">
        <v>157269</v>
      </c>
      <c r="AF16" s="148">
        <v>2867.6132834995087</v>
      </c>
      <c r="AG16" s="120">
        <v>885.62</v>
      </c>
      <c r="AH16" s="154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110" customFormat="1" ht="21" customHeight="1">
      <c r="A17" s="71" t="s">
        <v>155</v>
      </c>
      <c r="B17" s="148">
        <v>362629</v>
      </c>
      <c r="C17" s="148">
        <v>1604934</v>
      </c>
      <c r="D17" s="148">
        <v>801059</v>
      </c>
      <c r="E17" s="148">
        <v>803875</v>
      </c>
      <c r="F17" s="148">
        <v>1602343</v>
      </c>
      <c r="G17" s="150" t="s">
        <v>23</v>
      </c>
      <c r="H17" s="150" t="s">
        <v>23</v>
      </c>
      <c r="I17" s="149">
        <v>2591</v>
      </c>
      <c r="J17" s="1" t="s">
        <v>23</v>
      </c>
      <c r="K17" s="1" t="s">
        <v>23</v>
      </c>
      <c r="L17" s="151">
        <v>2.04</v>
      </c>
      <c r="M17" s="124">
        <v>4.4258291532116845</v>
      </c>
      <c r="N17" s="149">
        <v>40532</v>
      </c>
      <c r="O17" s="149">
        <v>8926.218020022246</v>
      </c>
      <c r="P17" s="152">
        <v>179.8</v>
      </c>
      <c r="Q17" s="152"/>
      <c r="R17" s="153" t="s">
        <v>25</v>
      </c>
      <c r="S17" s="148">
        <v>827177</v>
      </c>
      <c r="T17" s="148">
        <v>2540647</v>
      </c>
      <c r="U17" s="148">
        <v>1277327</v>
      </c>
      <c r="V17" s="148">
        <v>1263320</v>
      </c>
      <c r="W17" s="148">
        <v>2525803</v>
      </c>
      <c r="X17" s="148">
        <v>1268530</v>
      </c>
      <c r="Y17" s="148">
        <v>1257273</v>
      </c>
      <c r="Z17" s="139">
        <v>14844</v>
      </c>
      <c r="AA17" s="139">
        <v>8797</v>
      </c>
      <c r="AB17" s="139">
        <v>6047</v>
      </c>
      <c r="AC17" s="122">
        <v>0.041721655940396285</v>
      </c>
      <c r="AD17" s="121">
        <v>3.0714671708715304</v>
      </c>
      <c r="AE17" s="2">
        <v>165816</v>
      </c>
      <c r="AF17" s="148">
        <v>2869</v>
      </c>
      <c r="AG17" s="120">
        <v>885.7</v>
      </c>
      <c r="AH17" s="154"/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110" customFormat="1" ht="21" customHeight="1">
      <c r="A18" s="71" t="s">
        <v>156</v>
      </c>
      <c r="B18" s="148">
        <v>415220</v>
      </c>
      <c r="C18" s="148">
        <v>1838037</v>
      </c>
      <c r="D18" s="148">
        <v>902942</v>
      </c>
      <c r="E18" s="148">
        <v>935095</v>
      </c>
      <c r="F18" s="150" t="s">
        <v>23</v>
      </c>
      <c r="G18" s="150" t="s">
        <v>23</v>
      </c>
      <c r="H18" s="150" t="s">
        <v>23</v>
      </c>
      <c r="I18" s="149" t="s">
        <v>23</v>
      </c>
      <c r="J18" s="1" t="s">
        <v>23</v>
      </c>
      <c r="K18" s="1" t="s">
        <v>23</v>
      </c>
      <c r="L18" s="151">
        <v>14.52</v>
      </c>
      <c r="M18" s="124">
        <v>4.426658157121526</v>
      </c>
      <c r="N18" s="1" t="s">
        <v>23</v>
      </c>
      <c r="O18" s="149">
        <v>4040.0857237059017</v>
      </c>
      <c r="P18" s="152">
        <v>454.95</v>
      </c>
      <c r="Q18" s="152"/>
      <c r="R18" s="153" t="s">
        <v>26</v>
      </c>
      <c r="S18" s="148">
        <v>845242</v>
      </c>
      <c r="T18" s="148">
        <v>2544811</v>
      </c>
      <c r="U18" s="148">
        <v>1279406</v>
      </c>
      <c r="V18" s="148">
        <v>1265405</v>
      </c>
      <c r="W18" s="148">
        <v>2529544</v>
      </c>
      <c r="X18" s="148">
        <v>1269880</v>
      </c>
      <c r="Y18" s="148">
        <v>1259664</v>
      </c>
      <c r="Z18" s="139">
        <v>15267</v>
      </c>
      <c r="AA18" s="139">
        <v>9526</v>
      </c>
      <c r="AB18" s="139">
        <v>5741</v>
      </c>
      <c r="AC18" s="122">
        <v>0.16362708271852017</v>
      </c>
      <c r="AD18" s="121">
        <v>3.01074840104964</v>
      </c>
      <c r="AE18" s="2">
        <v>175110</v>
      </c>
      <c r="AF18" s="148">
        <v>2873.2849336103336</v>
      </c>
      <c r="AG18" s="120">
        <v>885.68</v>
      </c>
      <c r="AH18" s="154"/>
      <c r="AI18" s="576"/>
      <c r="AJ18" s="576"/>
      <c r="AK18" s="576"/>
      <c r="AL18" s="576"/>
      <c r="AM18" s="576"/>
      <c r="AN18" s="576"/>
      <c r="AO18" s="576"/>
      <c r="AP18" s="576"/>
      <c r="AQ18" s="576"/>
      <c r="AR18" s="576"/>
      <c r="AS18" s="576"/>
      <c r="AT18" s="576"/>
      <c r="AU18" s="576"/>
      <c r="AV18" s="576"/>
      <c r="AW18" s="576"/>
      <c r="AX18" s="576"/>
      <c r="AY18" s="576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110" customFormat="1" ht="21" customHeight="1">
      <c r="A19" s="71" t="s">
        <v>157</v>
      </c>
      <c r="B19" s="148">
        <v>438081</v>
      </c>
      <c r="C19" s="148">
        <v>1904319</v>
      </c>
      <c r="D19" s="148">
        <v>936002</v>
      </c>
      <c r="E19" s="148">
        <v>968317</v>
      </c>
      <c r="F19" s="150" t="s">
        <v>23</v>
      </c>
      <c r="G19" s="150" t="s">
        <v>23</v>
      </c>
      <c r="H19" s="150" t="s">
        <v>23</v>
      </c>
      <c r="I19" s="149" t="s">
        <v>23</v>
      </c>
      <c r="J19" s="1" t="s">
        <v>23</v>
      </c>
      <c r="K19" s="1" t="s">
        <v>23</v>
      </c>
      <c r="L19" s="151">
        <v>3.61</v>
      </c>
      <c r="M19" s="124">
        <v>4.346956384778157</v>
      </c>
      <c r="N19" s="1" t="s">
        <v>23</v>
      </c>
      <c r="O19" s="149">
        <v>4184.488782438639</v>
      </c>
      <c r="P19" s="152">
        <v>455.09</v>
      </c>
      <c r="Q19" s="152"/>
      <c r="R19" s="153" t="s">
        <v>27</v>
      </c>
      <c r="S19" s="148">
        <v>853142</v>
      </c>
      <c r="T19" s="148">
        <v>2539738</v>
      </c>
      <c r="U19" s="148">
        <v>1275762</v>
      </c>
      <c r="V19" s="148">
        <v>1263976</v>
      </c>
      <c r="W19" s="148">
        <v>2524712</v>
      </c>
      <c r="X19" s="148">
        <v>1266254</v>
      </c>
      <c r="Y19" s="148">
        <v>1258458</v>
      </c>
      <c r="Z19" s="139">
        <v>15026</v>
      </c>
      <c r="AA19" s="139">
        <v>9508</v>
      </c>
      <c r="AB19" s="139">
        <v>5518</v>
      </c>
      <c r="AC19" s="122">
        <v>-0.1997450130682771</v>
      </c>
      <c r="AD19" s="121">
        <v>2.9769229506928507</v>
      </c>
      <c r="AE19" s="2">
        <v>186250</v>
      </c>
      <c r="AF19" s="148">
        <v>2867.88093678719</v>
      </c>
      <c r="AG19" s="120">
        <v>885.58</v>
      </c>
      <c r="AH19" s="154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110" customFormat="1" ht="21" customHeight="1">
      <c r="A20" s="71" t="s">
        <v>158</v>
      </c>
      <c r="B20" s="148">
        <v>459223</v>
      </c>
      <c r="C20" s="148">
        <v>1958812</v>
      </c>
      <c r="D20" s="148">
        <v>970003</v>
      </c>
      <c r="E20" s="148">
        <v>988809</v>
      </c>
      <c r="F20" s="150" t="s">
        <v>23</v>
      </c>
      <c r="G20" s="150" t="s">
        <v>23</v>
      </c>
      <c r="H20" s="150" t="s">
        <v>23</v>
      </c>
      <c r="I20" s="149" t="s">
        <v>23</v>
      </c>
      <c r="J20" s="1" t="s">
        <v>23</v>
      </c>
      <c r="K20" s="1" t="s">
        <v>23</v>
      </c>
      <c r="L20" s="151">
        <v>2.86</v>
      </c>
      <c r="M20" s="124">
        <v>4.265491928757924</v>
      </c>
      <c r="N20" s="1" t="s">
        <v>23</v>
      </c>
      <c r="O20" s="148">
        <v>4304.797485880052</v>
      </c>
      <c r="P20" s="120">
        <v>455.3</v>
      </c>
      <c r="Q20" s="152"/>
      <c r="R20" s="153" t="s">
        <v>28</v>
      </c>
      <c r="S20" s="148">
        <v>865766</v>
      </c>
      <c r="T20" s="148">
        <v>2525836</v>
      </c>
      <c r="U20" s="148">
        <v>1268066</v>
      </c>
      <c r="V20" s="148">
        <v>1257770</v>
      </c>
      <c r="W20" s="148">
        <v>2511306</v>
      </c>
      <c r="X20" s="148">
        <v>1259092</v>
      </c>
      <c r="Y20" s="148">
        <v>1252214</v>
      </c>
      <c r="Z20" s="139">
        <v>14530</v>
      </c>
      <c r="AA20" s="139">
        <v>8974</v>
      </c>
      <c r="AB20" s="139">
        <v>5556</v>
      </c>
      <c r="AC20" s="122">
        <v>-0.5503920286194353</v>
      </c>
      <c r="AD20" s="121">
        <v>2.9174580660363194</v>
      </c>
      <c r="AE20" s="2">
        <v>195419</v>
      </c>
      <c r="AF20" s="148">
        <v>2855.794496076702</v>
      </c>
      <c r="AG20" s="120">
        <v>884.46</v>
      </c>
      <c r="AH20" s="154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  <c r="AV20" s="576"/>
      <c r="AW20" s="576"/>
      <c r="AX20" s="576"/>
      <c r="AY20" s="576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110" customFormat="1" ht="21" customHeight="1">
      <c r="A21" s="71" t="s">
        <v>159</v>
      </c>
      <c r="B21" s="148">
        <v>477824</v>
      </c>
      <c r="C21" s="148">
        <v>2012039</v>
      </c>
      <c r="D21" s="148">
        <v>996783</v>
      </c>
      <c r="E21" s="148">
        <v>1015256</v>
      </c>
      <c r="F21" s="150" t="s">
        <v>23</v>
      </c>
      <c r="G21" s="150" t="s">
        <v>23</v>
      </c>
      <c r="H21" s="150" t="s">
        <v>23</v>
      </c>
      <c r="I21" s="149" t="s">
        <v>23</v>
      </c>
      <c r="J21" s="1" t="s">
        <v>23</v>
      </c>
      <c r="K21" s="1" t="s">
        <v>23</v>
      </c>
      <c r="L21" s="151">
        <v>2.72</v>
      </c>
      <c r="M21" s="124">
        <v>4.210837044602196</v>
      </c>
      <c r="N21" s="1" t="s">
        <v>23</v>
      </c>
      <c r="O21" s="148">
        <v>4421.092067677433</v>
      </c>
      <c r="P21" s="120">
        <v>455.1</v>
      </c>
      <c r="Q21" s="152"/>
      <c r="R21" s="153" t="s">
        <v>184</v>
      </c>
      <c r="S21" s="148">
        <v>875173</v>
      </c>
      <c r="T21" s="148">
        <v>2513219</v>
      </c>
      <c r="U21" s="148">
        <v>1261391</v>
      </c>
      <c r="V21" s="148">
        <v>1251828</v>
      </c>
      <c r="W21" s="148">
        <v>2496115</v>
      </c>
      <c r="X21" s="148">
        <v>1250849</v>
      </c>
      <c r="Y21" s="148">
        <v>1245266</v>
      </c>
      <c r="Z21" s="139">
        <v>17104</v>
      </c>
      <c r="AA21" s="65">
        <v>10542</v>
      </c>
      <c r="AB21" s="139">
        <v>6562</v>
      </c>
      <c r="AC21" s="122">
        <v>-0.5020254900189757</v>
      </c>
      <c r="AD21" s="121">
        <v>2.871682513057418</v>
      </c>
      <c r="AE21" s="2">
        <v>206158</v>
      </c>
      <c r="AF21" s="148">
        <v>2841.947010731288</v>
      </c>
      <c r="AG21" s="155">
        <v>884.33</v>
      </c>
      <c r="AH21" s="154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110" customFormat="1" ht="21" customHeight="1">
      <c r="A22" s="153" t="s">
        <v>160</v>
      </c>
      <c r="B22" s="148">
        <v>501724</v>
      </c>
      <c r="C22" s="148">
        <v>2029853</v>
      </c>
      <c r="D22" s="148">
        <v>1005364</v>
      </c>
      <c r="E22" s="148">
        <v>1024489</v>
      </c>
      <c r="F22" s="150">
        <v>2028370</v>
      </c>
      <c r="G22" s="150" t="s">
        <v>23</v>
      </c>
      <c r="H22" s="150" t="s">
        <v>23</v>
      </c>
      <c r="I22" s="149">
        <v>1483</v>
      </c>
      <c r="J22" s="1" t="s">
        <v>23</v>
      </c>
      <c r="K22" s="1" t="s">
        <v>23</v>
      </c>
      <c r="L22" s="151">
        <v>0.89</v>
      </c>
      <c r="M22" s="124">
        <v>4.045756232510304</v>
      </c>
      <c r="N22" s="149">
        <v>61837</v>
      </c>
      <c r="O22" s="148">
        <v>4460.627170043511</v>
      </c>
      <c r="P22" s="120">
        <v>455.06</v>
      </c>
      <c r="Q22" s="152"/>
      <c r="R22" s="153" t="s">
        <v>210</v>
      </c>
      <c r="S22" s="156">
        <v>883920</v>
      </c>
      <c r="T22" s="148">
        <v>2512670</v>
      </c>
      <c r="U22" s="148">
        <v>1259705</v>
      </c>
      <c r="V22" s="148">
        <v>1252965</v>
      </c>
      <c r="W22" s="148">
        <v>2493261</v>
      </c>
      <c r="X22" s="148">
        <v>1248233</v>
      </c>
      <c r="Y22" s="148">
        <v>1245028</v>
      </c>
      <c r="Z22" s="65">
        <v>19409</v>
      </c>
      <c r="AA22" s="65">
        <v>11472</v>
      </c>
      <c r="AB22" s="65">
        <v>7937</v>
      </c>
      <c r="AC22" s="122">
        <v>-0.021849267910230948</v>
      </c>
      <c r="AD22" s="121">
        <v>2.84264413069056</v>
      </c>
      <c r="AE22" s="2">
        <v>220985</v>
      </c>
      <c r="AF22" s="148">
        <v>2842.097524007737</v>
      </c>
      <c r="AG22" s="155">
        <v>884.1</v>
      </c>
      <c r="AH22" s="154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110" customFormat="1" ht="21" customHeight="1">
      <c r="A23" s="153" t="s">
        <v>134</v>
      </c>
      <c r="B23" s="148">
        <v>521808</v>
      </c>
      <c r="C23" s="148">
        <v>2092989</v>
      </c>
      <c r="D23" s="148">
        <v>1037965</v>
      </c>
      <c r="E23" s="148">
        <v>1055024</v>
      </c>
      <c r="F23" s="150" t="s">
        <v>23</v>
      </c>
      <c r="G23" s="150" t="s">
        <v>23</v>
      </c>
      <c r="H23" s="150" t="s">
        <v>23</v>
      </c>
      <c r="I23" s="149" t="s">
        <v>23</v>
      </c>
      <c r="J23" s="1" t="s">
        <v>23</v>
      </c>
      <c r="K23" s="1" t="s">
        <v>23</v>
      </c>
      <c r="L23" s="151">
        <v>3.11</v>
      </c>
      <c r="M23" s="124">
        <v>4.0110327936712356</v>
      </c>
      <c r="N23" s="1" t="s">
        <v>23</v>
      </c>
      <c r="O23" s="148">
        <v>4595.733608537174</v>
      </c>
      <c r="P23" s="120">
        <v>455.42</v>
      </c>
      <c r="Q23" s="152"/>
      <c r="R23" s="153" t="s">
        <v>209</v>
      </c>
      <c r="S23" s="156">
        <v>894969</v>
      </c>
      <c r="T23" s="148">
        <v>2512604</v>
      </c>
      <c r="U23" s="148">
        <v>1258148</v>
      </c>
      <c r="V23" s="148">
        <v>1254456</v>
      </c>
      <c r="W23" s="148">
        <v>2492724</v>
      </c>
      <c r="X23" s="148">
        <v>1246873</v>
      </c>
      <c r="Y23" s="148">
        <v>1245851</v>
      </c>
      <c r="Z23" s="65">
        <v>19880</v>
      </c>
      <c r="AA23" s="65">
        <v>11275</v>
      </c>
      <c r="AB23" s="65">
        <v>8605</v>
      </c>
      <c r="AC23" s="122">
        <v>-0.002626687945492245</v>
      </c>
      <c r="AD23" s="121">
        <v>2.8074760131356506</v>
      </c>
      <c r="AE23" s="2">
        <v>232500</v>
      </c>
      <c r="AF23" s="148">
        <v>2841.990725031105</v>
      </c>
      <c r="AG23" s="155">
        <v>884.1</v>
      </c>
      <c r="AH23" s="154"/>
      <c r="AI23" s="576"/>
      <c r="AJ23" s="576"/>
      <c r="AK23" s="576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6"/>
      <c r="AW23" s="576"/>
      <c r="AX23" s="576"/>
      <c r="AY23" s="576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110" customFormat="1" ht="21" customHeight="1">
      <c r="A24" s="153" t="s">
        <v>135</v>
      </c>
      <c r="B24" s="148">
        <v>540904</v>
      </c>
      <c r="C24" s="148">
        <v>2165954</v>
      </c>
      <c r="D24" s="148">
        <v>1072610</v>
      </c>
      <c r="E24" s="148">
        <v>1093344</v>
      </c>
      <c r="F24" s="157">
        <v>2164645</v>
      </c>
      <c r="G24" s="150" t="s">
        <v>23</v>
      </c>
      <c r="H24" s="150" t="s">
        <v>23</v>
      </c>
      <c r="I24" s="150">
        <v>1309</v>
      </c>
      <c r="J24" s="1" t="s">
        <v>23</v>
      </c>
      <c r="K24" s="1" t="s">
        <v>23</v>
      </c>
      <c r="L24" s="151">
        <v>3.49</v>
      </c>
      <c r="M24" s="124">
        <v>4.0043223936225285</v>
      </c>
      <c r="N24" s="1" t="s">
        <v>23</v>
      </c>
      <c r="O24" s="148">
        <v>4756.575017568517</v>
      </c>
      <c r="P24" s="120">
        <v>455.36</v>
      </c>
      <c r="Q24" s="152"/>
      <c r="R24" s="153" t="s">
        <v>263</v>
      </c>
      <c r="S24" s="148">
        <v>906470</v>
      </c>
      <c r="T24" s="148">
        <v>2509187</v>
      </c>
      <c r="U24" s="148">
        <v>1254593</v>
      </c>
      <c r="V24" s="148">
        <v>1254594</v>
      </c>
      <c r="W24" s="148">
        <v>2489781</v>
      </c>
      <c r="X24" s="149">
        <v>1243878</v>
      </c>
      <c r="Y24" s="149">
        <v>1245903</v>
      </c>
      <c r="Z24" s="65">
        <v>19406</v>
      </c>
      <c r="AA24" s="65">
        <v>10715</v>
      </c>
      <c r="AB24" s="65">
        <v>8691</v>
      </c>
      <c r="AC24" s="158">
        <v>-0.135994370780274</v>
      </c>
      <c r="AD24" s="121">
        <v>2.7680860922038235</v>
      </c>
      <c r="AE24" s="150">
        <v>242370</v>
      </c>
      <c r="AF24" s="149">
        <v>2838.222086486364</v>
      </c>
      <c r="AG24" s="152">
        <v>884.07</v>
      </c>
      <c r="AH24" s="154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6"/>
      <c r="AX24" s="576"/>
      <c r="AY24" s="576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110" customFormat="1" ht="21" customHeight="1">
      <c r="A25" s="153" t="s">
        <v>136</v>
      </c>
      <c r="B25" s="148">
        <v>568116</v>
      </c>
      <c r="C25" s="148">
        <v>2239418</v>
      </c>
      <c r="D25" s="148">
        <v>1112573</v>
      </c>
      <c r="E25" s="148">
        <v>1126845</v>
      </c>
      <c r="F25" s="157">
        <v>2238408</v>
      </c>
      <c r="G25" s="150" t="s">
        <v>23</v>
      </c>
      <c r="H25" s="150" t="s">
        <v>23</v>
      </c>
      <c r="I25" s="150">
        <v>1010</v>
      </c>
      <c r="J25" s="1" t="s">
        <v>23</v>
      </c>
      <c r="K25" s="1" t="s">
        <v>23</v>
      </c>
      <c r="L25" s="151">
        <v>3.39</v>
      </c>
      <c r="M25" s="124">
        <v>3.9418323018538466</v>
      </c>
      <c r="N25" s="3" t="s">
        <v>23</v>
      </c>
      <c r="O25" s="148">
        <v>4915.100302883982</v>
      </c>
      <c r="P25" s="120">
        <v>455.62</v>
      </c>
      <c r="Q25" s="152"/>
      <c r="R25" s="153" t="s">
        <v>266</v>
      </c>
      <c r="S25" s="148">
        <v>934598</v>
      </c>
      <c r="T25" s="148">
        <v>2532077</v>
      </c>
      <c r="U25" s="148">
        <v>1266569</v>
      </c>
      <c r="V25" s="148">
        <v>1265508</v>
      </c>
      <c r="W25" s="148">
        <v>2511676</v>
      </c>
      <c r="X25" s="148">
        <v>1255245</v>
      </c>
      <c r="Y25" s="148">
        <v>1256431</v>
      </c>
      <c r="Z25" s="65">
        <v>20401</v>
      </c>
      <c r="AA25" s="65">
        <v>11324</v>
      </c>
      <c r="AB25" s="65">
        <v>9077</v>
      </c>
      <c r="AC25" s="122">
        <v>0.9122476722540009</v>
      </c>
      <c r="AD25" s="121">
        <v>2.7092685839259234</v>
      </c>
      <c r="AE25" s="2">
        <v>252084</v>
      </c>
      <c r="AF25" s="148">
        <v>2864.016513969008</v>
      </c>
      <c r="AG25" s="155">
        <v>884.1</v>
      </c>
      <c r="AH25" s="154"/>
      <c r="AI25" s="576"/>
      <c r="AJ25" s="576"/>
      <c r="AK25" s="576"/>
      <c r="AL25" s="576"/>
      <c r="AM25" s="576"/>
      <c r="AN25" s="576"/>
      <c r="AO25" s="576"/>
      <c r="AP25" s="576"/>
      <c r="AQ25" s="576"/>
      <c r="AR25" s="576"/>
      <c r="AS25" s="576"/>
      <c r="AT25" s="576"/>
      <c r="AU25" s="576"/>
      <c r="AV25" s="576"/>
      <c r="AW25" s="576"/>
      <c r="AX25" s="576"/>
      <c r="AY25" s="576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110" customFormat="1" ht="21" customHeight="1">
      <c r="A26" s="153" t="s">
        <v>137</v>
      </c>
      <c r="B26" s="148">
        <v>591138</v>
      </c>
      <c r="C26" s="148">
        <v>2288441</v>
      </c>
      <c r="D26" s="148">
        <v>1138375</v>
      </c>
      <c r="E26" s="148">
        <v>1150066</v>
      </c>
      <c r="F26" s="125">
        <v>2287200</v>
      </c>
      <c r="G26" s="1" t="s">
        <v>23</v>
      </c>
      <c r="H26" s="1" t="s">
        <v>23</v>
      </c>
      <c r="I26" s="1">
        <v>1241</v>
      </c>
      <c r="J26" s="1" t="s">
        <v>23</v>
      </c>
      <c r="K26" s="1" t="s">
        <v>23</v>
      </c>
      <c r="L26" s="151">
        <v>2.19</v>
      </c>
      <c r="M26" s="124">
        <v>3.871246646299172</v>
      </c>
      <c r="N26" s="1" t="s">
        <v>23</v>
      </c>
      <c r="O26" s="148">
        <v>5022.696545366753</v>
      </c>
      <c r="P26" s="120">
        <v>455.62</v>
      </c>
      <c r="Q26" s="152"/>
      <c r="R26" s="71" t="s">
        <v>269</v>
      </c>
      <c r="S26" s="148">
        <v>940770</v>
      </c>
      <c r="T26" s="148">
        <v>2529285</v>
      </c>
      <c r="U26" s="148">
        <v>1264028</v>
      </c>
      <c r="V26" s="148">
        <v>1265257</v>
      </c>
      <c r="W26" s="148">
        <v>2507271</v>
      </c>
      <c r="X26" s="148">
        <v>1251577</v>
      </c>
      <c r="Y26" s="148">
        <v>1255694</v>
      </c>
      <c r="Z26" s="68">
        <v>22014</v>
      </c>
      <c r="AA26" s="68">
        <v>12451</v>
      </c>
      <c r="AB26" s="68">
        <v>9563</v>
      </c>
      <c r="AC26" s="159">
        <v>-0.11026520915438195</v>
      </c>
      <c r="AD26" s="67">
        <v>2.688526419847572</v>
      </c>
      <c r="AE26" s="68">
        <v>260038</v>
      </c>
      <c r="AF26" s="148">
        <v>2862.218223791418</v>
      </c>
      <c r="AG26" s="155">
        <v>883.68</v>
      </c>
      <c r="AH26" s="154"/>
      <c r="AI26" s="576"/>
      <c r="AJ26" s="576"/>
      <c r="AK26" s="576"/>
      <c r="AL26" s="576"/>
      <c r="AM26" s="576"/>
      <c r="AN26" s="576"/>
      <c r="AO26" s="576"/>
      <c r="AP26" s="576"/>
      <c r="AQ26" s="576"/>
      <c r="AR26" s="576"/>
      <c r="AS26" s="576"/>
      <c r="AT26" s="576"/>
      <c r="AU26" s="576"/>
      <c r="AV26" s="576"/>
      <c r="AW26" s="576"/>
      <c r="AX26" s="576"/>
      <c r="AY26" s="576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110" customFormat="1" ht="21" customHeight="1">
      <c r="A27" s="153" t="s">
        <v>138</v>
      </c>
      <c r="B27" s="148">
        <v>597150</v>
      </c>
      <c r="C27" s="148">
        <v>2229040</v>
      </c>
      <c r="D27" s="148">
        <v>1113242</v>
      </c>
      <c r="E27" s="148">
        <v>1115798</v>
      </c>
      <c r="F27" s="125">
        <v>2227979</v>
      </c>
      <c r="G27" s="1" t="s">
        <v>23</v>
      </c>
      <c r="H27" s="1" t="s">
        <v>23</v>
      </c>
      <c r="I27" s="1">
        <v>1061</v>
      </c>
      <c r="J27" s="1" t="s">
        <v>23</v>
      </c>
      <c r="K27" s="1" t="s">
        <v>23</v>
      </c>
      <c r="L27" s="151">
        <v>-2.6</v>
      </c>
      <c r="M27" s="124">
        <v>3.7327974545759024</v>
      </c>
      <c r="N27" s="1">
        <v>82233</v>
      </c>
      <c r="O27" s="148">
        <v>4891.893078172321</v>
      </c>
      <c r="P27" s="120">
        <v>455.66</v>
      </c>
      <c r="Q27" s="152"/>
      <c r="R27" s="71" t="s">
        <v>282</v>
      </c>
      <c r="S27" s="160">
        <v>948652</v>
      </c>
      <c r="T27" s="148">
        <v>2527566</v>
      </c>
      <c r="U27" s="148">
        <v>1261529</v>
      </c>
      <c r="V27" s="148">
        <v>1266037</v>
      </c>
      <c r="W27" s="148">
        <v>2505644</v>
      </c>
      <c r="X27" s="161">
        <v>1249320</v>
      </c>
      <c r="Y27" s="161">
        <v>1256324</v>
      </c>
      <c r="Z27" s="68">
        <v>21922</v>
      </c>
      <c r="AA27" s="68">
        <v>12209</v>
      </c>
      <c r="AB27" s="68">
        <v>9713</v>
      </c>
      <c r="AC27" s="122">
        <v>-0.06796387121261542</v>
      </c>
      <c r="AD27" s="67">
        <v>2.6643763993540306</v>
      </c>
      <c r="AE27" s="68">
        <v>274152</v>
      </c>
      <c r="AF27" s="148">
        <v>2860.43479736994</v>
      </c>
      <c r="AG27" s="155">
        <v>883.63</v>
      </c>
      <c r="AH27" s="154"/>
      <c r="AI27" s="576"/>
      <c r="AJ27" s="576"/>
      <c r="AK27" s="576"/>
      <c r="AL27" s="576"/>
      <c r="AM27" s="576"/>
      <c r="AN27" s="576"/>
      <c r="AO27" s="576"/>
      <c r="AP27" s="576"/>
      <c r="AQ27" s="576"/>
      <c r="AR27" s="576"/>
      <c r="AS27" s="576"/>
      <c r="AT27" s="576"/>
      <c r="AU27" s="576"/>
      <c r="AV27" s="576"/>
      <c r="AW27" s="576"/>
      <c r="AX27" s="576"/>
      <c r="AY27" s="576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110" customFormat="1" ht="21" customHeight="1">
      <c r="A28" s="153" t="s">
        <v>139</v>
      </c>
      <c r="B28" s="148">
        <v>641592</v>
      </c>
      <c r="C28" s="148">
        <v>2238146</v>
      </c>
      <c r="D28" s="148">
        <v>1120471</v>
      </c>
      <c r="E28" s="148">
        <v>1117675</v>
      </c>
      <c r="F28" s="161">
        <v>2236025</v>
      </c>
      <c r="G28" s="1" t="s">
        <v>23</v>
      </c>
      <c r="H28" s="1" t="s">
        <v>23</v>
      </c>
      <c r="I28" s="1">
        <v>2121</v>
      </c>
      <c r="J28" s="1" t="s">
        <v>23</v>
      </c>
      <c r="K28" s="1" t="s">
        <v>23</v>
      </c>
      <c r="L28" s="151">
        <v>0.4068546019786019</v>
      </c>
      <c r="M28" s="124">
        <v>3.49162861729305</v>
      </c>
      <c r="N28" s="1">
        <v>86990</v>
      </c>
      <c r="O28" s="148">
        <v>4911.661692415731</v>
      </c>
      <c r="P28" s="120">
        <v>455.68</v>
      </c>
      <c r="Q28" s="152"/>
      <c r="R28" s="71" t="s">
        <v>410</v>
      </c>
      <c r="S28" s="160">
        <v>960265</v>
      </c>
      <c r="T28" s="148">
        <v>2524890</v>
      </c>
      <c r="U28" s="148">
        <v>1259143</v>
      </c>
      <c r="V28" s="148">
        <v>1265747</v>
      </c>
      <c r="W28" s="161">
        <v>2501588</v>
      </c>
      <c r="X28" s="161">
        <v>1246071</v>
      </c>
      <c r="Y28" s="161">
        <v>1255517</v>
      </c>
      <c r="Z28" s="68">
        <v>23302</v>
      </c>
      <c r="AA28" s="68">
        <v>13072</v>
      </c>
      <c r="AB28" s="68">
        <v>10230</v>
      </c>
      <c r="AC28" s="119">
        <v>-0.10587260629396028</v>
      </c>
      <c r="AD28" s="67">
        <v>2.629367934892972</v>
      </c>
      <c r="AE28" s="68">
        <v>289246</v>
      </c>
      <c r="AF28" s="148">
        <v>2857.891519898583</v>
      </c>
      <c r="AG28" s="155">
        <v>883.48</v>
      </c>
      <c r="AH28" s="162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76"/>
      <c r="AX28" s="576"/>
      <c r="AY28" s="576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34" ht="21" customHeight="1">
      <c r="A29" s="153" t="s">
        <v>140</v>
      </c>
      <c r="B29" s="148">
        <v>663759</v>
      </c>
      <c r="C29" s="148">
        <v>2286305</v>
      </c>
      <c r="D29" s="148">
        <v>1146002</v>
      </c>
      <c r="E29" s="148">
        <v>1140303</v>
      </c>
      <c r="F29" s="123">
        <v>2284191</v>
      </c>
      <c r="G29" s="123">
        <v>1144792</v>
      </c>
      <c r="H29" s="123">
        <v>1139399</v>
      </c>
      <c r="I29" s="123">
        <v>2114</v>
      </c>
      <c r="J29" s="123">
        <v>1210</v>
      </c>
      <c r="K29" s="123">
        <v>904</v>
      </c>
      <c r="L29" s="122">
        <v>2.15</v>
      </c>
      <c r="M29" s="121">
        <v>3.444480602146261</v>
      </c>
      <c r="N29" s="1">
        <v>94435</v>
      </c>
      <c r="O29" s="148">
        <v>5014.92651897346</v>
      </c>
      <c r="P29" s="120">
        <v>455.9</v>
      </c>
      <c r="Q29" s="152"/>
      <c r="R29" s="71" t="s">
        <v>479</v>
      </c>
      <c r="S29" s="160">
        <v>970618</v>
      </c>
      <c r="T29" s="148">
        <v>2518467</v>
      </c>
      <c r="U29" s="148">
        <v>1255516</v>
      </c>
      <c r="V29" s="148">
        <v>1262951</v>
      </c>
      <c r="W29" s="161">
        <v>2493264</v>
      </c>
      <c r="X29" s="161">
        <v>1241119</v>
      </c>
      <c r="Y29" s="161">
        <v>1252145</v>
      </c>
      <c r="Z29" s="68">
        <v>25203</v>
      </c>
      <c r="AA29" s="68">
        <v>14397</v>
      </c>
      <c r="AB29" s="68">
        <v>10806</v>
      </c>
      <c r="AC29" s="119">
        <v>-0.25438731984363677</v>
      </c>
      <c r="AD29" s="67">
        <v>2.5947046108767817</v>
      </c>
      <c r="AE29" s="68">
        <v>303537</v>
      </c>
      <c r="AF29" s="148">
        <v>2850.4278244335287</v>
      </c>
      <c r="AG29" s="155">
        <v>883.54</v>
      </c>
      <c r="AH29" s="154"/>
    </row>
    <row r="30" spans="1:34" ht="21" customHeight="1">
      <c r="A30" s="153" t="s">
        <v>141</v>
      </c>
      <c r="B30" s="148">
        <v>683790</v>
      </c>
      <c r="C30" s="148">
        <v>2315353</v>
      </c>
      <c r="D30" s="148">
        <v>1162392</v>
      </c>
      <c r="E30" s="148">
        <v>1152961</v>
      </c>
      <c r="F30" s="148">
        <v>2312166</v>
      </c>
      <c r="G30" s="123">
        <v>1160365</v>
      </c>
      <c r="H30" s="123">
        <v>1151801</v>
      </c>
      <c r="I30" s="163">
        <v>3187</v>
      </c>
      <c r="J30" s="123">
        <v>2027</v>
      </c>
      <c r="K30" s="123">
        <v>1160</v>
      </c>
      <c r="L30" s="122">
        <v>1.27</v>
      </c>
      <c r="M30" s="121">
        <v>3.3860585852381577</v>
      </c>
      <c r="N30" s="1">
        <v>98141</v>
      </c>
      <c r="O30" s="148">
        <v>5078.642246106602</v>
      </c>
      <c r="P30" s="120">
        <v>455.9</v>
      </c>
      <c r="Q30" s="152"/>
      <c r="R30" s="71" t="s">
        <v>480</v>
      </c>
      <c r="S30" s="164">
        <v>982360</v>
      </c>
      <c r="T30" s="148">
        <v>2513970</v>
      </c>
      <c r="U30" s="148">
        <v>1252332</v>
      </c>
      <c r="V30" s="148">
        <v>1261638</v>
      </c>
      <c r="W30" s="148">
        <v>2487829</v>
      </c>
      <c r="X30" s="164">
        <v>1237291</v>
      </c>
      <c r="Y30" s="164">
        <v>1250538</v>
      </c>
      <c r="Z30" s="165">
        <v>26141</v>
      </c>
      <c r="AA30" s="166">
        <v>15041</v>
      </c>
      <c r="AB30" s="166">
        <v>11100</v>
      </c>
      <c r="AC30" s="119">
        <v>-0.18</v>
      </c>
      <c r="AD30" s="67">
        <v>2.53</v>
      </c>
      <c r="AE30" s="167">
        <v>316122</v>
      </c>
      <c r="AF30" s="148">
        <v>2845</v>
      </c>
      <c r="AG30" s="147">
        <v>883.56</v>
      </c>
      <c r="AH30" s="154"/>
    </row>
    <row r="31" spans="1:34" ht="21" customHeight="1">
      <c r="A31" s="153" t="s">
        <v>143</v>
      </c>
      <c r="B31" s="148">
        <v>702988</v>
      </c>
      <c r="C31" s="148">
        <v>2346956</v>
      </c>
      <c r="D31" s="148">
        <v>1178969</v>
      </c>
      <c r="E31" s="148">
        <v>1167987</v>
      </c>
      <c r="F31" s="148">
        <v>2342680</v>
      </c>
      <c r="G31" s="123">
        <v>1176372</v>
      </c>
      <c r="H31" s="123">
        <v>1166308</v>
      </c>
      <c r="I31" s="163">
        <v>4276</v>
      </c>
      <c r="J31" s="123">
        <v>2597</v>
      </c>
      <c r="K31" s="123">
        <v>1679</v>
      </c>
      <c r="L31" s="122">
        <v>1.36</v>
      </c>
      <c r="M31" s="121">
        <v>3.338543474426306</v>
      </c>
      <c r="N31" s="1">
        <v>102284</v>
      </c>
      <c r="O31" s="148">
        <v>5144.915272814959</v>
      </c>
      <c r="P31" s="120">
        <v>456.17</v>
      </c>
      <c r="Q31" s="152"/>
      <c r="R31" s="71" t="s">
        <v>517</v>
      </c>
      <c r="S31" s="160">
        <v>994220</v>
      </c>
      <c r="T31" s="148">
        <v>2511050</v>
      </c>
      <c r="U31" s="148">
        <v>1249381</v>
      </c>
      <c r="V31" s="148">
        <v>1261669</v>
      </c>
      <c r="W31" s="161">
        <v>2484557</v>
      </c>
      <c r="X31" s="161">
        <v>1234169</v>
      </c>
      <c r="Y31" s="161">
        <v>1250388</v>
      </c>
      <c r="Z31" s="68">
        <v>26493</v>
      </c>
      <c r="AA31" s="68">
        <v>15212</v>
      </c>
      <c r="AB31" s="68">
        <v>11281</v>
      </c>
      <c r="AC31" s="119">
        <v>-0.1161509484997832</v>
      </c>
      <c r="AD31" s="121">
        <v>2.499001227092595</v>
      </c>
      <c r="AE31" s="68">
        <v>328901</v>
      </c>
      <c r="AF31" s="148">
        <v>2841.968853275386</v>
      </c>
      <c r="AG31" s="155">
        <v>883.56</v>
      </c>
      <c r="AH31" s="154"/>
    </row>
    <row r="32" spans="1:34" ht="21" customHeight="1">
      <c r="A32" s="153"/>
      <c r="B32" s="148"/>
      <c r="C32" s="148"/>
      <c r="D32" s="148"/>
      <c r="E32" s="148"/>
      <c r="F32" s="148"/>
      <c r="G32" s="123"/>
      <c r="H32" s="123"/>
      <c r="I32" s="163"/>
      <c r="J32" s="123"/>
      <c r="K32" s="123"/>
      <c r="L32" s="122"/>
      <c r="M32" s="121"/>
      <c r="N32" s="1"/>
      <c r="O32" s="148"/>
      <c r="P32" s="120"/>
      <c r="Q32" s="152"/>
      <c r="R32" s="71" t="s">
        <v>518</v>
      </c>
      <c r="S32" s="164">
        <v>1006753</v>
      </c>
      <c r="T32" s="148">
        <v>2501673</v>
      </c>
      <c r="U32" s="148">
        <v>1242733</v>
      </c>
      <c r="V32" s="148">
        <v>1258940</v>
      </c>
      <c r="W32" s="148">
        <v>2475231</v>
      </c>
      <c r="X32" s="164">
        <v>1227814</v>
      </c>
      <c r="Y32" s="164">
        <v>1247417</v>
      </c>
      <c r="Z32" s="165">
        <v>26442</v>
      </c>
      <c r="AA32" s="166">
        <v>14919</v>
      </c>
      <c r="AB32" s="166">
        <v>11523</v>
      </c>
      <c r="AC32" s="119">
        <f>(T32-T31)/T31*100</f>
        <v>-0.3734294418669481</v>
      </c>
      <c r="AD32" s="121">
        <f>W32/S32</f>
        <v>2.4586278858866075</v>
      </c>
      <c r="AE32" s="167">
        <v>347459</v>
      </c>
      <c r="AF32" s="148">
        <f>T32/AG32</f>
        <v>2831.227931190584</v>
      </c>
      <c r="AG32" s="507">
        <v>883.6</v>
      </c>
      <c r="AH32" s="154"/>
    </row>
    <row r="33" spans="1:34" ht="9" customHeight="1">
      <c r="A33" s="168"/>
      <c r="B33" s="169"/>
      <c r="C33" s="169"/>
      <c r="D33" s="169"/>
      <c r="E33" s="169"/>
      <c r="F33" s="170"/>
      <c r="G33" s="117"/>
      <c r="H33" s="117"/>
      <c r="I33" s="117"/>
      <c r="J33" s="117"/>
      <c r="K33" s="117"/>
      <c r="L33" s="171"/>
      <c r="M33" s="118"/>
      <c r="N33" s="117"/>
      <c r="O33" s="169"/>
      <c r="P33" s="116"/>
      <c r="Q33" s="152"/>
      <c r="R33" s="75"/>
      <c r="S33" s="172"/>
      <c r="T33" s="169"/>
      <c r="U33" s="169"/>
      <c r="V33" s="169"/>
      <c r="W33" s="170"/>
      <c r="X33" s="170"/>
      <c r="Y33" s="170"/>
      <c r="Z33" s="64"/>
      <c r="AA33" s="64"/>
      <c r="AB33" s="64"/>
      <c r="AC33" s="115"/>
      <c r="AD33" s="173"/>
      <c r="AE33" s="64"/>
      <c r="AF33" s="169"/>
      <c r="AG33" s="174"/>
      <c r="AH33" s="154"/>
    </row>
    <row r="34" spans="1:29" s="579" customFormat="1" ht="15.75" customHeight="1">
      <c r="A34" s="76" t="s">
        <v>769</v>
      </c>
      <c r="B34" s="164"/>
      <c r="C34" s="164"/>
      <c r="D34" s="164"/>
      <c r="E34" s="175" t="s">
        <v>9</v>
      </c>
      <c r="F34" s="175"/>
      <c r="G34" s="175"/>
      <c r="H34" s="175"/>
      <c r="I34" s="175"/>
      <c r="J34" s="175"/>
      <c r="K34" s="175"/>
      <c r="L34" s="140"/>
      <c r="M34" s="176"/>
      <c r="N34" s="175"/>
      <c r="O34" s="164"/>
      <c r="P34" s="164"/>
      <c r="Q34" s="148"/>
      <c r="AC34" s="580"/>
    </row>
    <row r="35" spans="1:34" ht="13.5">
      <c r="A35" s="76" t="s">
        <v>770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77"/>
      <c r="M35" s="178"/>
      <c r="N35" s="139"/>
      <c r="O35" s="139"/>
      <c r="P35" s="139"/>
      <c r="Q35" s="65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</row>
    <row r="36" spans="1:34" ht="13.5">
      <c r="A36" s="147" t="s">
        <v>771</v>
      </c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179"/>
      <c r="M36" s="581"/>
      <c r="N36" s="579"/>
      <c r="O36" s="579"/>
      <c r="P36" s="579"/>
      <c r="Q36" s="582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80"/>
      <c r="AD36" s="579"/>
      <c r="AE36" s="579"/>
      <c r="AF36" s="579"/>
      <c r="AG36" s="579"/>
      <c r="AH36" s="579"/>
    </row>
    <row r="37" spans="1:34" ht="13.5">
      <c r="A37" s="147" t="s">
        <v>772</v>
      </c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179"/>
      <c r="M37" s="581"/>
      <c r="N37" s="579"/>
      <c r="O37" s="579"/>
      <c r="P37" s="579"/>
      <c r="Q37" s="582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80"/>
      <c r="AD37" s="579"/>
      <c r="AE37" s="579"/>
      <c r="AF37" s="579"/>
      <c r="AG37" s="579"/>
      <c r="AH37" s="579"/>
    </row>
    <row r="38" spans="1:34" ht="13.5">
      <c r="A38" s="579"/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179"/>
      <c r="M38" s="581"/>
      <c r="N38" s="579"/>
      <c r="O38" s="579"/>
      <c r="P38" s="579"/>
      <c r="Q38" s="582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80"/>
      <c r="AD38" s="579"/>
      <c r="AE38" s="579"/>
      <c r="AF38" s="579"/>
      <c r="AG38" s="579"/>
      <c r="AH38" s="579"/>
    </row>
    <row r="39" spans="1:34" ht="13.5">
      <c r="A39" s="579"/>
      <c r="B39" s="579"/>
      <c r="C39" s="579"/>
      <c r="D39" s="579"/>
      <c r="E39" s="579"/>
      <c r="F39" s="579"/>
      <c r="G39" s="579"/>
      <c r="H39" s="579"/>
      <c r="I39" s="579"/>
      <c r="J39" s="579"/>
      <c r="K39" s="579"/>
      <c r="L39" s="179"/>
      <c r="M39" s="581"/>
      <c r="N39" s="579"/>
      <c r="O39" s="579"/>
      <c r="P39" s="579"/>
      <c r="Q39" s="582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80"/>
      <c r="AD39" s="579"/>
      <c r="AE39" s="579"/>
      <c r="AF39" s="579"/>
      <c r="AG39" s="579"/>
      <c r="AH39" s="579"/>
    </row>
  </sheetData>
  <sheetProtection/>
  <mergeCells count="24">
    <mergeCell ref="T4:V4"/>
    <mergeCell ref="W8:W9"/>
    <mergeCell ref="T7:AB7"/>
    <mergeCell ref="AC7:AC9"/>
    <mergeCell ref="AD7:AD9"/>
    <mergeCell ref="N7:N9"/>
    <mergeCell ref="AE7:AE9"/>
    <mergeCell ref="AF7:AF9"/>
    <mergeCell ref="Z8:Z9"/>
    <mergeCell ref="AG8:AG9"/>
    <mergeCell ref="O7:O9"/>
    <mergeCell ref="R7:R9"/>
    <mergeCell ref="S7:S9"/>
    <mergeCell ref="T8:T9"/>
    <mergeCell ref="P8:P9"/>
    <mergeCell ref="A7:A9"/>
    <mergeCell ref="B7:B9"/>
    <mergeCell ref="C7:K7"/>
    <mergeCell ref="L7:L9"/>
    <mergeCell ref="M7:M9"/>
    <mergeCell ref="C8:C9"/>
    <mergeCell ref="F8:F9"/>
    <mergeCell ref="I8:I9"/>
    <mergeCell ref="J8:K8"/>
  </mergeCells>
  <printOptions/>
  <pageMargins left="0.15748031496062992" right="0.15748031496062992" top="0.3937007874015748" bottom="0.2362204724409449" header="0.5118110236220472" footer="0.2362204724409449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9.5546875" style="9" customWidth="1"/>
    <col min="2" max="2" width="7.99609375" style="9" customWidth="1"/>
    <col min="3" max="4" width="6.77734375" style="9" customWidth="1"/>
    <col min="5" max="5" width="6.88671875" style="9" customWidth="1"/>
    <col min="6" max="7" width="6.4453125" style="9" customWidth="1"/>
    <col min="8" max="9" width="6.5546875" style="9" customWidth="1"/>
    <col min="10" max="11" width="6.3359375" style="9" customWidth="1"/>
    <col min="12" max="14" width="6.77734375" style="9" customWidth="1"/>
    <col min="15" max="15" width="8.5546875" style="9" customWidth="1"/>
    <col min="16" max="16" width="6.10546875" style="9" customWidth="1"/>
    <col min="17" max="17" width="6.5546875" style="9" customWidth="1"/>
    <col min="18" max="21" width="6.77734375" style="9" customWidth="1"/>
    <col min="22" max="22" width="7.10546875" style="9" customWidth="1"/>
    <col min="23" max="26" width="6.77734375" style="9" customWidth="1"/>
    <col min="27" max="27" width="8.88671875" style="9" customWidth="1"/>
    <col min="28" max="38" width="6.77734375" style="9" customWidth="1"/>
    <col min="39" max="16384" width="8.88671875" style="9" customWidth="1"/>
  </cols>
  <sheetData>
    <row r="1" ht="13.5"/>
    <row r="2" spans="1:23" s="4" customFormat="1" ht="21" customHeight="1">
      <c r="A2" s="11" t="s">
        <v>465</v>
      </c>
      <c r="C2" s="11"/>
      <c r="W2" s="438"/>
    </row>
    <row r="3" s="4" customFormat="1" ht="14.25" customHeight="1"/>
    <row r="4" spans="1:25" s="4" customFormat="1" ht="21.75" customHeight="1">
      <c r="A4" s="437" t="s">
        <v>794</v>
      </c>
      <c r="C4" s="429"/>
      <c r="D4" s="429"/>
      <c r="E4" s="436" t="s">
        <v>9</v>
      </c>
      <c r="F4" s="436"/>
      <c r="G4" s="436"/>
      <c r="H4" s="429"/>
      <c r="I4" s="429"/>
      <c r="J4" s="429"/>
      <c r="K4" s="429"/>
      <c r="L4" s="429"/>
      <c r="M4" s="429"/>
      <c r="N4" s="436" t="s">
        <v>9</v>
      </c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</row>
    <row r="5" spans="1:38" s="6" customFormat="1" ht="19.5" customHeight="1">
      <c r="A5" s="665" t="s">
        <v>464</v>
      </c>
      <c r="B5" s="657" t="s">
        <v>193</v>
      </c>
      <c r="C5" s="666" t="s">
        <v>463</v>
      </c>
      <c r="D5" s="666"/>
      <c r="E5" s="666"/>
      <c r="F5" s="666"/>
      <c r="G5" s="666"/>
      <c r="H5" s="666"/>
      <c r="I5" s="666"/>
      <c r="J5" s="666"/>
      <c r="K5" s="666"/>
      <c r="L5" s="666"/>
      <c r="M5" s="666" t="s">
        <v>462</v>
      </c>
      <c r="N5" s="666"/>
      <c r="O5" s="666"/>
      <c r="P5" s="666"/>
      <c r="Q5" s="666"/>
      <c r="R5" s="666"/>
      <c r="S5" s="667" t="s">
        <v>461</v>
      </c>
      <c r="T5" s="668"/>
      <c r="U5" s="668"/>
      <c r="V5" s="669"/>
      <c r="W5" s="663" t="s">
        <v>194</v>
      </c>
      <c r="X5" s="663" t="s">
        <v>195</v>
      </c>
      <c r="Y5" s="663" t="s">
        <v>460</v>
      </c>
      <c r="Z5" s="657" t="s">
        <v>196</v>
      </c>
      <c r="AA5" s="647" t="s">
        <v>459</v>
      </c>
      <c r="AB5" s="657" t="s">
        <v>458</v>
      </c>
      <c r="AC5" s="657" t="s">
        <v>197</v>
      </c>
      <c r="AD5" s="647" t="s">
        <v>457</v>
      </c>
      <c r="AE5" s="647" t="s">
        <v>456</v>
      </c>
      <c r="AF5" s="630" t="s">
        <v>455</v>
      </c>
      <c r="AG5" s="660" t="s">
        <v>454</v>
      </c>
      <c r="AH5" s="660"/>
      <c r="AI5" s="660"/>
      <c r="AJ5" s="660"/>
      <c r="AK5" s="660"/>
      <c r="AL5" s="661"/>
    </row>
    <row r="6" spans="1:38" s="435" customFormat="1" ht="19.5" customHeight="1">
      <c r="A6" s="665"/>
      <c r="B6" s="657"/>
      <c r="C6" s="663" t="s">
        <v>198</v>
      </c>
      <c r="D6" s="663" t="s">
        <v>434</v>
      </c>
      <c r="E6" s="663" t="s">
        <v>453</v>
      </c>
      <c r="F6" s="663" t="s">
        <v>452</v>
      </c>
      <c r="G6" s="663"/>
      <c r="H6" s="663" t="s">
        <v>451</v>
      </c>
      <c r="I6" s="663"/>
      <c r="J6" s="663"/>
      <c r="K6" s="663" t="s">
        <v>450</v>
      </c>
      <c r="L6" s="663"/>
      <c r="M6" s="663" t="s">
        <v>199</v>
      </c>
      <c r="N6" s="663" t="s">
        <v>200</v>
      </c>
      <c r="O6" s="664" t="s">
        <v>449</v>
      </c>
      <c r="P6" s="663" t="s">
        <v>448</v>
      </c>
      <c r="Q6" s="663" t="s">
        <v>201</v>
      </c>
      <c r="R6" s="663" t="s">
        <v>447</v>
      </c>
      <c r="S6" s="663" t="s">
        <v>446</v>
      </c>
      <c r="T6" s="663" t="s">
        <v>202</v>
      </c>
      <c r="U6" s="662" t="s">
        <v>445</v>
      </c>
      <c r="V6" s="663" t="s">
        <v>444</v>
      </c>
      <c r="W6" s="663"/>
      <c r="X6" s="663"/>
      <c r="Y6" s="663"/>
      <c r="Z6" s="657"/>
      <c r="AA6" s="647"/>
      <c r="AB6" s="657" t="s">
        <v>203</v>
      </c>
      <c r="AC6" s="657"/>
      <c r="AD6" s="647"/>
      <c r="AE6" s="647"/>
      <c r="AF6" s="659"/>
      <c r="AG6" s="657" t="s">
        <v>443</v>
      </c>
      <c r="AH6" s="657" t="s">
        <v>204</v>
      </c>
      <c r="AI6" s="657" t="s">
        <v>205</v>
      </c>
      <c r="AJ6" s="657" t="s">
        <v>206</v>
      </c>
      <c r="AK6" s="657" t="s">
        <v>207</v>
      </c>
      <c r="AL6" s="658" t="s">
        <v>442</v>
      </c>
    </row>
    <row r="7" spans="1:38" s="6" customFormat="1" ht="19.5" customHeight="1">
      <c r="A7" s="665"/>
      <c r="B7" s="657"/>
      <c r="C7" s="663"/>
      <c r="D7" s="663"/>
      <c r="E7" s="663"/>
      <c r="F7" s="434" t="s">
        <v>441</v>
      </c>
      <c r="G7" s="434" t="s">
        <v>434</v>
      </c>
      <c r="H7" s="433" t="s">
        <v>440</v>
      </c>
      <c r="I7" s="433" t="s">
        <v>434</v>
      </c>
      <c r="J7" s="433" t="s">
        <v>439</v>
      </c>
      <c r="K7" s="433" t="s">
        <v>67</v>
      </c>
      <c r="L7" s="433" t="s">
        <v>208</v>
      </c>
      <c r="M7" s="663"/>
      <c r="N7" s="663"/>
      <c r="O7" s="664"/>
      <c r="P7" s="663"/>
      <c r="Q7" s="663"/>
      <c r="R7" s="663"/>
      <c r="S7" s="663"/>
      <c r="T7" s="663"/>
      <c r="U7" s="662"/>
      <c r="V7" s="663"/>
      <c r="W7" s="663"/>
      <c r="X7" s="663"/>
      <c r="Y7" s="663"/>
      <c r="Z7" s="657"/>
      <c r="AA7" s="647"/>
      <c r="AB7" s="657"/>
      <c r="AC7" s="657"/>
      <c r="AD7" s="647"/>
      <c r="AE7" s="647"/>
      <c r="AF7" s="631"/>
      <c r="AG7" s="657"/>
      <c r="AH7" s="657"/>
      <c r="AI7" s="657"/>
      <c r="AJ7" s="657"/>
      <c r="AK7" s="657"/>
      <c r="AL7" s="658"/>
    </row>
    <row r="8" spans="1:38" s="6" customFormat="1" ht="21.75" customHeight="1">
      <c r="A8" s="383" t="s">
        <v>263</v>
      </c>
      <c r="B8" s="432">
        <v>775</v>
      </c>
      <c r="C8" s="476">
        <v>2</v>
      </c>
      <c r="D8" s="476">
        <v>8</v>
      </c>
      <c r="E8" s="476">
        <v>143</v>
      </c>
      <c r="F8" s="476">
        <v>3</v>
      </c>
      <c r="G8" s="476">
        <v>9</v>
      </c>
      <c r="H8" s="476">
        <v>0</v>
      </c>
      <c r="I8" s="476">
        <v>0</v>
      </c>
      <c r="J8" s="476">
        <v>2</v>
      </c>
      <c r="K8" s="476">
        <v>19</v>
      </c>
      <c r="L8" s="476">
        <v>6</v>
      </c>
      <c r="M8" s="476">
        <v>2</v>
      </c>
      <c r="N8" s="476">
        <v>9</v>
      </c>
      <c r="O8" s="476">
        <v>109</v>
      </c>
      <c r="P8" s="476">
        <v>2</v>
      </c>
      <c r="Q8" s="476">
        <v>7</v>
      </c>
      <c r="R8" s="476">
        <v>46</v>
      </c>
      <c r="S8" s="476">
        <v>4</v>
      </c>
      <c r="T8" s="476">
        <v>3</v>
      </c>
      <c r="U8" s="476">
        <v>3</v>
      </c>
      <c r="V8" s="476">
        <v>3</v>
      </c>
      <c r="W8" s="476">
        <v>1</v>
      </c>
      <c r="X8" s="476">
        <v>6</v>
      </c>
      <c r="Y8" s="476">
        <v>96</v>
      </c>
      <c r="Z8" s="432">
        <v>4</v>
      </c>
      <c r="AA8" s="432">
        <v>1</v>
      </c>
      <c r="AB8" s="432">
        <v>30</v>
      </c>
      <c r="AC8" s="432">
        <v>14</v>
      </c>
      <c r="AD8" s="432">
        <v>10</v>
      </c>
      <c r="AE8" s="432">
        <v>5</v>
      </c>
      <c r="AF8" s="432">
        <v>3</v>
      </c>
      <c r="AG8" s="432">
        <v>119</v>
      </c>
      <c r="AH8" s="432">
        <v>2</v>
      </c>
      <c r="AI8" s="432">
        <v>27</v>
      </c>
      <c r="AJ8" s="432">
        <v>8</v>
      </c>
      <c r="AK8" s="3">
        <v>2</v>
      </c>
      <c r="AL8" s="432">
        <v>68</v>
      </c>
    </row>
    <row r="9" spans="1:38" s="6" customFormat="1" ht="21.75" customHeight="1">
      <c r="A9" s="71" t="s">
        <v>266</v>
      </c>
      <c r="B9" s="68">
        <v>763</v>
      </c>
      <c r="C9" s="477">
        <v>2</v>
      </c>
      <c r="D9" s="477">
        <v>8</v>
      </c>
      <c r="E9" s="477">
        <v>143</v>
      </c>
      <c r="F9" s="477">
        <v>3</v>
      </c>
      <c r="G9" s="477">
        <v>9</v>
      </c>
      <c r="H9" s="477">
        <v>0</v>
      </c>
      <c r="I9" s="477">
        <v>0</v>
      </c>
      <c r="J9" s="477">
        <v>2</v>
      </c>
      <c r="K9" s="477">
        <v>19</v>
      </c>
      <c r="L9" s="477">
        <v>7</v>
      </c>
      <c r="M9" s="477">
        <v>2</v>
      </c>
      <c r="N9" s="477">
        <v>9</v>
      </c>
      <c r="O9" s="477">
        <v>101</v>
      </c>
      <c r="P9" s="477">
        <v>2</v>
      </c>
      <c r="Q9" s="477">
        <v>7</v>
      </c>
      <c r="R9" s="477">
        <v>49</v>
      </c>
      <c r="S9" s="477">
        <v>4</v>
      </c>
      <c r="T9" s="477">
        <v>3</v>
      </c>
      <c r="U9" s="477">
        <v>3</v>
      </c>
      <c r="V9" s="477">
        <v>3</v>
      </c>
      <c r="W9" s="477">
        <v>1</v>
      </c>
      <c r="X9" s="477">
        <v>6</v>
      </c>
      <c r="Y9" s="477">
        <v>97</v>
      </c>
      <c r="Z9" s="68">
        <v>4</v>
      </c>
      <c r="AA9" s="68">
        <v>1</v>
      </c>
      <c r="AB9" s="68">
        <v>29</v>
      </c>
      <c r="AC9" s="68">
        <v>14</v>
      </c>
      <c r="AD9" s="68">
        <v>10</v>
      </c>
      <c r="AE9" s="68">
        <v>5</v>
      </c>
      <c r="AF9" s="68">
        <v>2</v>
      </c>
      <c r="AG9" s="68">
        <v>112</v>
      </c>
      <c r="AH9" s="68">
        <v>3</v>
      </c>
      <c r="AI9" s="68">
        <v>25</v>
      </c>
      <c r="AJ9" s="68">
        <v>5</v>
      </c>
      <c r="AK9" s="3">
        <v>2</v>
      </c>
      <c r="AL9" s="68">
        <v>73</v>
      </c>
    </row>
    <row r="10" spans="1:38" s="6" customFormat="1" ht="21.75" customHeight="1">
      <c r="A10" s="71" t="s">
        <v>269</v>
      </c>
      <c r="B10" s="68">
        <v>789</v>
      </c>
      <c r="C10" s="477">
        <v>2</v>
      </c>
      <c r="D10" s="477">
        <v>8</v>
      </c>
      <c r="E10" s="477">
        <v>139</v>
      </c>
      <c r="F10" s="477">
        <v>3</v>
      </c>
      <c r="G10" s="477">
        <v>9</v>
      </c>
      <c r="H10" s="477">
        <v>0</v>
      </c>
      <c r="I10" s="477">
        <v>0</v>
      </c>
      <c r="J10" s="477">
        <v>2</v>
      </c>
      <c r="K10" s="477">
        <v>19</v>
      </c>
      <c r="L10" s="477">
        <v>7</v>
      </c>
      <c r="M10" s="477">
        <v>2</v>
      </c>
      <c r="N10" s="477">
        <v>9</v>
      </c>
      <c r="O10" s="477">
        <v>101</v>
      </c>
      <c r="P10" s="477">
        <v>2</v>
      </c>
      <c r="Q10" s="477">
        <v>7</v>
      </c>
      <c r="R10" s="477">
        <v>48</v>
      </c>
      <c r="S10" s="477">
        <v>4</v>
      </c>
      <c r="T10" s="477">
        <v>3</v>
      </c>
      <c r="U10" s="477">
        <v>3</v>
      </c>
      <c r="V10" s="477">
        <v>3</v>
      </c>
      <c r="W10" s="477">
        <v>1</v>
      </c>
      <c r="X10" s="477">
        <v>6</v>
      </c>
      <c r="Y10" s="477">
        <v>99</v>
      </c>
      <c r="Z10" s="68">
        <v>4</v>
      </c>
      <c r="AA10" s="68">
        <v>1</v>
      </c>
      <c r="AB10" s="68">
        <v>29</v>
      </c>
      <c r="AC10" s="68">
        <v>14</v>
      </c>
      <c r="AD10" s="68">
        <v>10</v>
      </c>
      <c r="AE10" s="68">
        <v>6</v>
      </c>
      <c r="AF10" s="68">
        <v>2</v>
      </c>
      <c r="AG10" s="68">
        <v>122</v>
      </c>
      <c r="AH10" s="68">
        <v>7</v>
      </c>
      <c r="AI10" s="68">
        <v>26</v>
      </c>
      <c r="AJ10" s="68">
        <v>6</v>
      </c>
      <c r="AK10" s="68">
        <v>2</v>
      </c>
      <c r="AL10" s="68">
        <v>83</v>
      </c>
    </row>
    <row r="11" spans="1:38" s="6" customFormat="1" ht="21.75" customHeight="1">
      <c r="A11" s="71" t="s">
        <v>282</v>
      </c>
      <c r="B11" s="68">
        <v>794</v>
      </c>
      <c r="C11" s="477">
        <v>2</v>
      </c>
      <c r="D11" s="477">
        <v>8</v>
      </c>
      <c r="E11" s="477">
        <v>139</v>
      </c>
      <c r="F11" s="477">
        <v>3</v>
      </c>
      <c r="G11" s="477">
        <v>9</v>
      </c>
      <c r="H11" s="477">
        <v>0</v>
      </c>
      <c r="I11" s="477">
        <v>0</v>
      </c>
      <c r="J11" s="477">
        <v>2</v>
      </c>
      <c r="K11" s="477">
        <v>20</v>
      </c>
      <c r="L11" s="477">
        <v>7</v>
      </c>
      <c r="M11" s="477">
        <v>2</v>
      </c>
      <c r="N11" s="477">
        <v>9</v>
      </c>
      <c r="O11" s="477">
        <v>109</v>
      </c>
      <c r="P11" s="477">
        <v>2</v>
      </c>
      <c r="Q11" s="477">
        <v>7</v>
      </c>
      <c r="R11" s="477">
        <v>48</v>
      </c>
      <c r="S11" s="477">
        <v>4</v>
      </c>
      <c r="T11" s="477">
        <v>4</v>
      </c>
      <c r="U11" s="477">
        <v>3</v>
      </c>
      <c r="V11" s="477">
        <v>3</v>
      </c>
      <c r="W11" s="477">
        <v>1</v>
      </c>
      <c r="X11" s="477">
        <v>6</v>
      </c>
      <c r="Y11" s="477">
        <v>100</v>
      </c>
      <c r="Z11" s="68">
        <v>4</v>
      </c>
      <c r="AA11" s="68">
        <v>1</v>
      </c>
      <c r="AB11" s="68">
        <v>34</v>
      </c>
      <c r="AC11" s="68">
        <v>16</v>
      </c>
      <c r="AD11" s="68">
        <v>10</v>
      </c>
      <c r="AE11" s="68">
        <v>7</v>
      </c>
      <c r="AF11" s="68">
        <v>2</v>
      </c>
      <c r="AG11" s="68">
        <v>119</v>
      </c>
      <c r="AH11" s="68">
        <v>6</v>
      </c>
      <c r="AI11" s="68">
        <v>20</v>
      </c>
      <c r="AJ11" s="68">
        <v>7</v>
      </c>
      <c r="AK11" s="68">
        <v>2</v>
      </c>
      <c r="AL11" s="68">
        <v>78</v>
      </c>
    </row>
    <row r="12" spans="1:38" s="6" customFormat="1" ht="21.75" customHeight="1">
      <c r="A12" s="71" t="s">
        <v>410</v>
      </c>
      <c r="B12" s="68">
        <v>792</v>
      </c>
      <c r="C12" s="477">
        <v>2</v>
      </c>
      <c r="D12" s="477">
        <v>8</v>
      </c>
      <c r="E12" s="477">
        <v>139</v>
      </c>
      <c r="F12" s="477">
        <v>3</v>
      </c>
      <c r="G12" s="477">
        <v>9</v>
      </c>
      <c r="H12" s="477">
        <v>0</v>
      </c>
      <c r="I12" s="477">
        <v>0</v>
      </c>
      <c r="J12" s="477">
        <v>2</v>
      </c>
      <c r="K12" s="477">
        <v>20</v>
      </c>
      <c r="L12" s="477">
        <v>6</v>
      </c>
      <c r="M12" s="477">
        <v>1</v>
      </c>
      <c r="N12" s="477">
        <v>10</v>
      </c>
      <c r="O12" s="477">
        <v>110</v>
      </c>
      <c r="P12" s="477">
        <v>2</v>
      </c>
      <c r="Q12" s="477">
        <v>7</v>
      </c>
      <c r="R12" s="477">
        <v>47</v>
      </c>
      <c r="S12" s="477">
        <v>4</v>
      </c>
      <c r="T12" s="477">
        <v>2</v>
      </c>
      <c r="U12" s="477">
        <v>3</v>
      </c>
      <c r="V12" s="477">
        <v>3</v>
      </c>
      <c r="W12" s="477">
        <v>1</v>
      </c>
      <c r="X12" s="477">
        <v>6</v>
      </c>
      <c r="Y12" s="477">
        <v>98</v>
      </c>
      <c r="Z12" s="68">
        <v>4</v>
      </c>
      <c r="AA12" s="68">
        <v>1</v>
      </c>
      <c r="AB12" s="68">
        <v>35</v>
      </c>
      <c r="AC12" s="68">
        <v>13</v>
      </c>
      <c r="AD12" s="68">
        <v>11</v>
      </c>
      <c r="AE12" s="68">
        <v>5</v>
      </c>
      <c r="AF12" s="68">
        <v>3</v>
      </c>
      <c r="AG12" s="68">
        <v>117</v>
      </c>
      <c r="AH12" s="68">
        <v>3</v>
      </c>
      <c r="AI12" s="68">
        <v>24</v>
      </c>
      <c r="AJ12" s="68">
        <v>5</v>
      </c>
      <c r="AK12" s="68">
        <v>2</v>
      </c>
      <c r="AL12" s="68">
        <v>86</v>
      </c>
    </row>
    <row r="13" spans="1:45" s="6" customFormat="1" ht="21.75" customHeight="1">
      <c r="A13" s="71" t="s">
        <v>479</v>
      </c>
      <c r="B13" s="68">
        <v>830</v>
      </c>
      <c r="C13" s="477">
        <v>2</v>
      </c>
      <c r="D13" s="477">
        <v>8</v>
      </c>
      <c r="E13" s="477">
        <v>139</v>
      </c>
      <c r="F13" s="477">
        <v>3</v>
      </c>
      <c r="G13" s="477">
        <v>9</v>
      </c>
      <c r="H13" s="477">
        <v>0</v>
      </c>
      <c r="I13" s="477">
        <v>0</v>
      </c>
      <c r="J13" s="477">
        <v>2</v>
      </c>
      <c r="K13" s="477">
        <v>20</v>
      </c>
      <c r="L13" s="477">
        <v>4</v>
      </c>
      <c r="M13" s="477">
        <v>2</v>
      </c>
      <c r="N13" s="477">
        <v>10</v>
      </c>
      <c r="O13" s="477">
        <v>121</v>
      </c>
      <c r="P13" s="477">
        <v>2</v>
      </c>
      <c r="Q13" s="477">
        <v>7</v>
      </c>
      <c r="R13" s="477">
        <v>46</v>
      </c>
      <c r="S13" s="477">
        <v>4</v>
      </c>
      <c r="T13" s="477">
        <v>0</v>
      </c>
      <c r="U13" s="477">
        <v>3</v>
      </c>
      <c r="V13" s="477">
        <v>3</v>
      </c>
      <c r="W13" s="477">
        <v>1</v>
      </c>
      <c r="X13" s="477">
        <v>6</v>
      </c>
      <c r="Y13" s="477">
        <v>101</v>
      </c>
      <c r="Z13" s="68">
        <v>4</v>
      </c>
      <c r="AA13" s="68">
        <v>1</v>
      </c>
      <c r="AB13" s="68">
        <v>38</v>
      </c>
      <c r="AC13" s="68">
        <v>15</v>
      </c>
      <c r="AD13" s="68">
        <v>12</v>
      </c>
      <c r="AE13" s="68">
        <v>5</v>
      </c>
      <c r="AF13" s="68">
        <v>2</v>
      </c>
      <c r="AG13" s="68">
        <v>127</v>
      </c>
      <c r="AH13" s="68">
        <v>3</v>
      </c>
      <c r="AI13" s="68">
        <v>30</v>
      </c>
      <c r="AJ13" s="68">
        <v>3</v>
      </c>
      <c r="AK13" s="68">
        <v>2</v>
      </c>
      <c r="AL13" s="68">
        <v>95</v>
      </c>
      <c r="AM13" s="431"/>
      <c r="AN13" s="431"/>
      <c r="AO13" s="431"/>
      <c r="AP13" s="431"/>
      <c r="AQ13" s="431"/>
      <c r="AR13" s="431"/>
      <c r="AS13" s="431"/>
    </row>
    <row r="14" spans="1:45" s="6" customFormat="1" ht="21.75" customHeight="1">
      <c r="A14" s="71" t="s">
        <v>699</v>
      </c>
      <c r="B14" s="68">
        <f aca="true" t="shared" si="0" ref="B14:AL14">SUM(B18:B25)</f>
        <v>863</v>
      </c>
      <c r="C14" s="477">
        <f t="shared" si="0"/>
        <v>2</v>
      </c>
      <c r="D14" s="477">
        <f t="shared" si="0"/>
        <v>8</v>
      </c>
      <c r="E14" s="477">
        <f t="shared" si="0"/>
        <v>139</v>
      </c>
      <c r="F14" s="477">
        <f t="shared" si="0"/>
        <v>3</v>
      </c>
      <c r="G14" s="477">
        <f t="shared" si="0"/>
        <v>9</v>
      </c>
      <c r="H14" s="477">
        <f t="shared" si="0"/>
        <v>0</v>
      </c>
      <c r="I14" s="477">
        <f t="shared" si="0"/>
        <v>0</v>
      </c>
      <c r="J14" s="477">
        <f t="shared" si="0"/>
        <v>2</v>
      </c>
      <c r="K14" s="477">
        <f t="shared" si="0"/>
        <v>22</v>
      </c>
      <c r="L14" s="477">
        <f t="shared" si="0"/>
        <v>6</v>
      </c>
      <c r="M14" s="477">
        <f t="shared" si="0"/>
        <v>2</v>
      </c>
      <c r="N14" s="477">
        <f t="shared" si="0"/>
        <v>10</v>
      </c>
      <c r="O14" s="477">
        <f t="shared" si="0"/>
        <v>120</v>
      </c>
      <c r="P14" s="477">
        <f t="shared" si="0"/>
        <v>1</v>
      </c>
      <c r="Q14" s="477">
        <f t="shared" si="0"/>
        <v>8</v>
      </c>
      <c r="R14" s="477">
        <f t="shared" si="0"/>
        <v>53</v>
      </c>
      <c r="S14" s="477">
        <f t="shared" si="0"/>
        <v>4</v>
      </c>
      <c r="T14" s="477">
        <f t="shared" si="0"/>
        <v>1</v>
      </c>
      <c r="U14" s="477">
        <f t="shared" si="0"/>
        <v>3</v>
      </c>
      <c r="V14" s="477">
        <f t="shared" si="0"/>
        <v>3</v>
      </c>
      <c r="W14" s="477">
        <f t="shared" si="0"/>
        <v>1</v>
      </c>
      <c r="X14" s="477">
        <f t="shared" si="0"/>
        <v>5</v>
      </c>
      <c r="Y14" s="477">
        <f t="shared" si="0"/>
        <v>94</v>
      </c>
      <c r="Z14" s="68">
        <f t="shared" si="0"/>
        <v>4</v>
      </c>
      <c r="AA14" s="68">
        <f t="shared" si="0"/>
        <v>1</v>
      </c>
      <c r="AB14" s="68">
        <f t="shared" si="0"/>
        <v>38</v>
      </c>
      <c r="AC14" s="68">
        <f t="shared" si="0"/>
        <v>13</v>
      </c>
      <c r="AD14" s="68">
        <f t="shared" si="0"/>
        <v>13</v>
      </c>
      <c r="AE14" s="68">
        <f t="shared" si="0"/>
        <v>6</v>
      </c>
      <c r="AF14" s="68">
        <f t="shared" si="0"/>
        <v>2</v>
      </c>
      <c r="AG14" s="68">
        <f t="shared" si="0"/>
        <v>134</v>
      </c>
      <c r="AH14" s="68">
        <f t="shared" si="0"/>
        <v>3</v>
      </c>
      <c r="AI14" s="68">
        <f t="shared" si="0"/>
        <v>30</v>
      </c>
      <c r="AJ14" s="68">
        <f t="shared" si="0"/>
        <v>6</v>
      </c>
      <c r="AK14" s="68">
        <f t="shared" si="0"/>
        <v>2</v>
      </c>
      <c r="AL14" s="68">
        <f t="shared" si="0"/>
        <v>115</v>
      </c>
      <c r="AM14" s="431"/>
      <c r="AN14" s="431"/>
      <c r="AO14" s="431"/>
      <c r="AP14" s="431"/>
      <c r="AQ14" s="431"/>
      <c r="AR14" s="431"/>
      <c r="AS14" s="431"/>
    </row>
    <row r="15" spans="1:38" s="167" customFormat="1" ht="21.75" customHeight="1">
      <c r="A15" s="227" t="s">
        <v>517</v>
      </c>
      <c r="B15" s="68">
        <v>850</v>
      </c>
      <c r="C15" s="68">
        <v>2</v>
      </c>
      <c r="D15" s="68">
        <v>8</v>
      </c>
      <c r="E15" s="68">
        <v>139</v>
      </c>
      <c r="F15" s="68">
        <v>3</v>
      </c>
      <c r="G15" s="68">
        <v>9</v>
      </c>
      <c r="H15" s="68">
        <v>0</v>
      </c>
      <c r="I15" s="68">
        <v>0</v>
      </c>
      <c r="J15" s="68">
        <v>2</v>
      </c>
      <c r="K15" s="68">
        <v>22</v>
      </c>
      <c r="L15" s="68">
        <v>5</v>
      </c>
      <c r="M15" s="68">
        <v>2</v>
      </c>
      <c r="N15" s="68">
        <v>10</v>
      </c>
      <c r="O15" s="68">
        <v>116</v>
      </c>
      <c r="P15" s="68">
        <v>2</v>
      </c>
      <c r="Q15" s="68">
        <v>8</v>
      </c>
      <c r="R15" s="68">
        <v>48</v>
      </c>
      <c r="S15" s="68">
        <v>4</v>
      </c>
      <c r="T15" s="68">
        <v>1</v>
      </c>
      <c r="U15" s="68">
        <v>3</v>
      </c>
      <c r="V15" s="68">
        <v>3</v>
      </c>
      <c r="W15" s="68">
        <v>1</v>
      </c>
      <c r="X15" s="68">
        <v>5</v>
      </c>
      <c r="Y15" s="68">
        <v>94</v>
      </c>
      <c r="Z15" s="68">
        <v>4</v>
      </c>
      <c r="AA15" s="68">
        <v>1</v>
      </c>
      <c r="AB15" s="68">
        <v>37</v>
      </c>
      <c r="AC15" s="68">
        <v>13</v>
      </c>
      <c r="AD15" s="68">
        <v>15</v>
      </c>
      <c r="AE15" s="68">
        <v>6</v>
      </c>
      <c r="AF15" s="68">
        <v>2</v>
      </c>
      <c r="AG15" s="68">
        <v>138</v>
      </c>
      <c r="AH15" s="68">
        <v>7</v>
      </c>
      <c r="AI15" s="68">
        <v>29</v>
      </c>
      <c r="AJ15" s="68">
        <v>6</v>
      </c>
      <c r="AK15" s="68">
        <v>2</v>
      </c>
      <c r="AL15" s="68">
        <v>103</v>
      </c>
    </row>
    <row r="16" spans="1:38" s="167" customFormat="1" ht="21.75" customHeight="1">
      <c r="A16" s="227" t="s">
        <v>557</v>
      </c>
      <c r="B16" s="68">
        <f aca="true" t="shared" si="1" ref="B16:AL16">SUM(B18:B25)</f>
        <v>863</v>
      </c>
      <c r="C16" s="68">
        <f t="shared" si="1"/>
        <v>2</v>
      </c>
      <c r="D16" s="68">
        <f t="shared" si="1"/>
        <v>8</v>
      </c>
      <c r="E16" s="68">
        <f t="shared" si="1"/>
        <v>139</v>
      </c>
      <c r="F16" s="68">
        <f t="shared" si="1"/>
        <v>3</v>
      </c>
      <c r="G16" s="68">
        <f t="shared" si="1"/>
        <v>9</v>
      </c>
      <c r="H16" s="68">
        <f t="shared" si="1"/>
        <v>0</v>
      </c>
      <c r="I16" s="68">
        <f t="shared" si="1"/>
        <v>0</v>
      </c>
      <c r="J16" s="68">
        <f t="shared" si="1"/>
        <v>2</v>
      </c>
      <c r="K16" s="68">
        <f t="shared" si="1"/>
        <v>22</v>
      </c>
      <c r="L16" s="68">
        <f t="shared" si="1"/>
        <v>6</v>
      </c>
      <c r="M16" s="68">
        <f t="shared" si="1"/>
        <v>2</v>
      </c>
      <c r="N16" s="68">
        <f t="shared" si="1"/>
        <v>10</v>
      </c>
      <c r="O16" s="68">
        <f t="shared" si="1"/>
        <v>120</v>
      </c>
      <c r="P16" s="68">
        <f t="shared" si="1"/>
        <v>1</v>
      </c>
      <c r="Q16" s="68">
        <f t="shared" si="1"/>
        <v>8</v>
      </c>
      <c r="R16" s="68">
        <f t="shared" si="1"/>
        <v>53</v>
      </c>
      <c r="S16" s="68">
        <f t="shared" si="1"/>
        <v>4</v>
      </c>
      <c r="T16" s="68">
        <f t="shared" si="1"/>
        <v>1</v>
      </c>
      <c r="U16" s="68">
        <f t="shared" si="1"/>
        <v>3</v>
      </c>
      <c r="V16" s="68">
        <f t="shared" si="1"/>
        <v>3</v>
      </c>
      <c r="W16" s="68">
        <f t="shared" si="1"/>
        <v>1</v>
      </c>
      <c r="X16" s="68">
        <f t="shared" si="1"/>
        <v>5</v>
      </c>
      <c r="Y16" s="68">
        <f t="shared" si="1"/>
        <v>94</v>
      </c>
      <c r="Z16" s="68">
        <f t="shared" si="1"/>
        <v>4</v>
      </c>
      <c r="AA16" s="68">
        <f t="shared" si="1"/>
        <v>1</v>
      </c>
      <c r="AB16" s="68">
        <f t="shared" si="1"/>
        <v>38</v>
      </c>
      <c r="AC16" s="68">
        <f t="shared" si="1"/>
        <v>13</v>
      </c>
      <c r="AD16" s="68">
        <f t="shared" si="1"/>
        <v>13</v>
      </c>
      <c r="AE16" s="68">
        <f t="shared" si="1"/>
        <v>6</v>
      </c>
      <c r="AF16" s="68">
        <f t="shared" si="1"/>
        <v>2</v>
      </c>
      <c r="AG16" s="68">
        <f t="shared" si="1"/>
        <v>134</v>
      </c>
      <c r="AH16" s="68">
        <f t="shared" si="1"/>
        <v>3</v>
      </c>
      <c r="AI16" s="68">
        <f t="shared" si="1"/>
        <v>30</v>
      </c>
      <c r="AJ16" s="68">
        <f t="shared" si="1"/>
        <v>6</v>
      </c>
      <c r="AK16" s="68">
        <f t="shared" si="1"/>
        <v>2</v>
      </c>
      <c r="AL16" s="68">
        <f t="shared" si="1"/>
        <v>115</v>
      </c>
    </row>
    <row r="17" spans="1:45" s="147" customFormat="1" ht="9" customHeight="1">
      <c r="A17" s="224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91"/>
      <c r="AN17" s="291"/>
      <c r="AO17" s="291"/>
      <c r="AP17" s="291"/>
      <c r="AQ17" s="291"/>
      <c r="AR17" s="291"/>
      <c r="AS17" s="291"/>
    </row>
    <row r="18" spans="1:45" s="147" customFormat="1" ht="21.75" customHeight="1">
      <c r="A18" s="71" t="s">
        <v>66</v>
      </c>
      <c r="B18" s="533">
        <f aca="true" t="shared" si="2" ref="B18:B25">SUM(C18:AL18)</f>
        <v>75</v>
      </c>
      <c r="C18" s="200">
        <v>1</v>
      </c>
      <c r="D18" s="200">
        <v>1</v>
      </c>
      <c r="E18" s="200">
        <v>12</v>
      </c>
      <c r="F18" s="200">
        <v>1</v>
      </c>
      <c r="G18" s="200">
        <v>1</v>
      </c>
      <c r="H18" s="200">
        <v>0</v>
      </c>
      <c r="I18" s="200">
        <v>0</v>
      </c>
      <c r="J18" s="200">
        <v>0</v>
      </c>
      <c r="K18" s="200">
        <v>2</v>
      </c>
      <c r="L18" s="200">
        <v>1</v>
      </c>
      <c r="M18" s="200">
        <v>0</v>
      </c>
      <c r="N18" s="200">
        <v>1</v>
      </c>
      <c r="O18" s="200">
        <v>10</v>
      </c>
      <c r="P18" s="200">
        <v>0</v>
      </c>
      <c r="Q18" s="200">
        <v>1</v>
      </c>
      <c r="R18" s="200">
        <v>5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1</v>
      </c>
      <c r="Y18" s="200">
        <v>10</v>
      </c>
      <c r="Z18" s="200">
        <v>0</v>
      </c>
      <c r="AA18" s="200">
        <v>0</v>
      </c>
      <c r="AB18" s="200">
        <v>2</v>
      </c>
      <c r="AC18" s="200">
        <v>1</v>
      </c>
      <c r="AD18" s="200">
        <v>3</v>
      </c>
      <c r="AE18" s="200">
        <v>1</v>
      </c>
      <c r="AF18" s="200">
        <v>0</v>
      </c>
      <c r="AG18" s="200">
        <v>5</v>
      </c>
      <c r="AH18" s="200">
        <v>0</v>
      </c>
      <c r="AI18" s="200">
        <v>0</v>
      </c>
      <c r="AJ18" s="200">
        <v>2</v>
      </c>
      <c r="AK18" s="200">
        <v>0</v>
      </c>
      <c r="AL18" s="200">
        <v>14</v>
      </c>
      <c r="AM18" s="291"/>
      <c r="AN18" s="291"/>
      <c r="AO18" s="291"/>
      <c r="AP18" s="291"/>
      <c r="AQ18" s="291"/>
      <c r="AR18" s="291"/>
      <c r="AS18" s="291"/>
    </row>
    <row r="19" spans="1:45" s="147" customFormat="1" ht="21.75" customHeight="1">
      <c r="A19" s="71" t="s">
        <v>45</v>
      </c>
      <c r="B19" s="533">
        <f t="shared" si="2"/>
        <v>124</v>
      </c>
      <c r="C19" s="200">
        <v>0</v>
      </c>
      <c r="D19" s="200">
        <v>1</v>
      </c>
      <c r="E19" s="200">
        <v>20</v>
      </c>
      <c r="F19" s="200">
        <v>1</v>
      </c>
      <c r="G19" s="200">
        <v>1</v>
      </c>
      <c r="H19" s="200">
        <v>0</v>
      </c>
      <c r="I19" s="200">
        <v>0</v>
      </c>
      <c r="J19" s="200">
        <v>0</v>
      </c>
      <c r="K19" s="200">
        <v>2</v>
      </c>
      <c r="L19" s="200">
        <v>0</v>
      </c>
      <c r="M19" s="200">
        <v>0</v>
      </c>
      <c r="N19" s="200">
        <v>1</v>
      </c>
      <c r="O19" s="200">
        <v>20</v>
      </c>
      <c r="P19" s="200">
        <v>0</v>
      </c>
      <c r="Q19" s="200">
        <v>1</v>
      </c>
      <c r="R19" s="200">
        <v>6</v>
      </c>
      <c r="S19" s="200">
        <v>0</v>
      </c>
      <c r="T19" s="200">
        <v>1</v>
      </c>
      <c r="U19" s="200">
        <v>0</v>
      </c>
      <c r="V19" s="200">
        <v>0</v>
      </c>
      <c r="W19" s="200">
        <v>0</v>
      </c>
      <c r="X19" s="200">
        <v>0</v>
      </c>
      <c r="Y19" s="200">
        <v>13</v>
      </c>
      <c r="Z19" s="200">
        <v>1</v>
      </c>
      <c r="AA19" s="200">
        <v>0</v>
      </c>
      <c r="AB19" s="200">
        <v>7</v>
      </c>
      <c r="AC19" s="200">
        <v>3</v>
      </c>
      <c r="AD19" s="200">
        <v>0</v>
      </c>
      <c r="AE19" s="200">
        <v>4</v>
      </c>
      <c r="AF19" s="200">
        <v>0</v>
      </c>
      <c r="AG19" s="200">
        <v>21</v>
      </c>
      <c r="AH19" s="200">
        <v>1</v>
      </c>
      <c r="AI19" s="200">
        <v>5</v>
      </c>
      <c r="AJ19" s="200">
        <v>0</v>
      </c>
      <c r="AK19" s="200">
        <v>1</v>
      </c>
      <c r="AL19" s="200">
        <v>14</v>
      </c>
      <c r="AM19" s="291"/>
      <c r="AN19" s="291"/>
      <c r="AO19" s="291"/>
      <c r="AP19" s="291"/>
      <c r="AQ19" s="291"/>
      <c r="AR19" s="291"/>
      <c r="AS19" s="291"/>
    </row>
    <row r="20" spans="1:45" s="147" customFormat="1" ht="21.75" customHeight="1">
      <c r="A20" s="71" t="s">
        <v>47</v>
      </c>
      <c r="B20" s="533">
        <f t="shared" si="2"/>
        <v>69</v>
      </c>
      <c r="C20" s="200">
        <v>0</v>
      </c>
      <c r="D20" s="200">
        <v>1</v>
      </c>
      <c r="E20" s="200">
        <v>17</v>
      </c>
      <c r="F20" s="200">
        <v>0</v>
      </c>
      <c r="G20" s="200">
        <v>1</v>
      </c>
      <c r="H20" s="200">
        <v>0</v>
      </c>
      <c r="I20" s="200">
        <v>0</v>
      </c>
      <c r="J20" s="200">
        <v>0</v>
      </c>
      <c r="K20" s="200">
        <v>0</v>
      </c>
      <c r="L20" s="200">
        <v>1</v>
      </c>
      <c r="M20" s="200">
        <v>0</v>
      </c>
      <c r="N20" s="200">
        <v>1</v>
      </c>
      <c r="O20" s="200">
        <v>12</v>
      </c>
      <c r="P20" s="200">
        <v>0</v>
      </c>
      <c r="Q20" s="200">
        <v>1</v>
      </c>
      <c r="R20" s="200">
        <v>4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1</v>
      </c>
      <c r="Y20" s="200">
        <v>7</v>
      </c>
      <c r="Z20" s="200">
        <v>0</v>
      </c>
      <c r="AA20" s="200">
        <v>0</v>
      </c>
      <c r="AB20" s="200">
        <v>1</v>
      </c>
      <c r="AC20" s="200">
        <v>1</v>
      </c>
      <c r="AD20" s="200">
        <v>0</v>
      </c>
      <c r="AE20" s="200">
        <v>0</v>
      </c>
      <c r="AF20" s="200">
        <v>0</v>
      </c>
      <c r="AG20" s="200">
        <v>7</v>
      </c>
      <c r="AH20" s="200">
        <v>0</v>
      </c>
      <c r="AI20" s="200">
        <v>4</v>
      </c>
      <c r="AJ20" s="200">
        <v>0</v>
      </c>
      <c r="AK20" s="200">
        <v>0</v>
      </c>
      <c r="AL20" s="200">
        <v>10</v>
      </c>
      <c r="AM20" s="291"/>
      <c r="AN20" s="291"/>
      <c r="AO20" s="291"/>
      <c r="AP20" s="291"/>
      <c r="AQ20" s="291"/>
      <c r="AR20" s="291"/>
      <c r="AS20" s="291"/>
    </row>
    <row r="21" spans="1:45" s="147" customFormat="1" ht="21.75" customHeight="1">
      <c r="A21" s="71" t="s">
        <v>49</v>
      </c>
      <c r="B21" s="544">
        <f t="shared" si="2"/>
        <v>58</v>
      </c>
      <c r="C21" s="200">
        <v>0</v>
      </c>
      <c r="D21" s="200">
        <v>1</v>
      </c>
      <c r="E21" s="200">
        <v>13</v>
      </c>
      <c r="F21" s="200">
        <v>0</v>
      </c>
      <c r="G21" s="200">
        <v>1</v>
      </c>
      <c r="H21" s="200">
        <v>0</v>
      </c>
      <c r="I21" s="200">
        <v>0</v>
      </c>
      <c r="J21" s="200">
        <v>0</v>
      </c>
      <c r="K21" s="200">
        <v>2</v>
      </c>
      <c r="L21" s="200">
        <v>1</v>
      </c>
      <c r="M21" s="200">
        <v>0</v>
      </c>
      <c r="N21" s="200">
        <v>1</v>
      </c>
      <c r="O21" s="200">
        <v>9</v>
      </c>
      <c r="P21" s="200">
        <v>0</v>
      </c>
      <c r="Q21" s="200">
        <v>0</v>
      </c>
      <c r="R21" s="200">
        <v>4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1</v>
      </c>
      <c r="Y21" s="200">
        <v>6</v>
      </c>
      <c r="Z21" s="200">
        <v>1</v>
      </c>
      <c r="AA21" s="200">
        <v>0</v>
      </c>
      <c r="AB21" s="200">
        <v>1</v>
      </c>
      <c r="AC21" s="200">
        <v>1</v>
      </c>
      <c r="AD21" s="200">
        <v>1</v>
      </c>
      <c r="AE21" s="200">
        <v>0</v>
      </c>
      <c r="AF21" s="200">
        <v>1</v>
      </c>
      <c r="AG21" s="200">
        <v>3</v>
      </c>
      <c r="AH21" s="200">
        <v>0</v>
      </c>
      <c r="AI21" s="200">
        <v>4</v>
      </c>
      <c r="AJ21" s="200">
        <v>0</v>
      </c>
      <c r="AK21" s="200">
        <v>1</v>
      </c>
      <c r="AL21" s="200">
        <v>6</v>
      </c>
      <c r="AM21" s="291"/>
      <c r="AN21" s="291"/>
      <c r="AO21" s="291"/>
      <c r="AP21" s="291"/>
      <c r="AQ21" s="291"/>
      <c r="AR21" s="291"/>
      <c r="AS21" s="291"/>
    </row>
    <row r="22" spans="1:45" s="147" customFormat="1" ht="21.75" customHeight="1">
      <c r="A22" s="71" t="s">
        <v>51</v>
      </c>
      <c r="B22" s="545">
        <f t="shared" si="2"/>
        <v>141</v>
      </c>
      <c r="C22" s="535">
        <v>1</v>
      </c>
      <c r="D22" s="535">
        <v>1</v>
      </c>
      <c r="E22" s="535">
        <v>23</v>
      </c>
      <c r="F22" s="200">
        <v>0</v>
      </c>
      <c r="G22" s="535">
        <v>1</v>
      </c>
      <c r="H22" s="200">
        <v>0</v>
      </c>
      <c r="I22" s="200">
        <v>0</v>
      </c>
      <c r="J22" s="200">
        <v>0</v>
      </c>
      <c r="K22" s="535">
        <v>3</v>
      </c>
      <c r="L22" s="535">
        <v>1</v>
      </c>
      <c r="M22" s="535">
        <v>1</v>
      </c>
      <c r="N22" s="535">
        <v>2</v>
      </c>
      <c r="O22" s="535">
        <v>21</v>
      </c>
      <c r="P22" s="535">
        <v>1</v>
      </c>
      <c r="Q22" s="535">
        <v>1</v>
      </c>
      <c r="R22" s="535">
        <v>10</v>
      </c>
      <c r="S22" s="535">
        <v>0</v>
      </c>
      <c r="T22" s="535">
        <v>0</v>
      </c>
      <c r="U22" s="535">
        <v>0</v>
      </c>
      <c r="V22" s="535">
        <v>1</v>
      </c>
      <c r="W22" s="535">
        <v>0</v>
      </c>
      <c r="X22" s="535">
        <v>0</v>
      </c>
      <c r="Y22" s="535">
        <v>16</v>
      </c>
      <c r="Z22" s="535">
        <v>1</v>
      </c>
      <c r="AA22" s="535">
        <v>1</v>
      </c>
      <c r="AB22" s="535">
        <v>5</v>
      </c>
      <c r="AC22" s="535">
        <v>3</v>
      </c>
      <c r="AD22" s="535">
        <v>1</v>
      </c>
      <c r="AE22" s="535">
        <v>0</v>
      </c>
      <c r="AF22" s="535">
        <v>1</v>
      </c>
      <c r="AG22" s="535">
        <v>22</v>
      </c>
      <c r="AH22" s="535">
        <v>2</v>
      </c>
      <c r="AI22" s="535">
        <v>0</v>
      </c>
      <c r="AJ22" s="535">
        <v>0</v>
      </c>
      <c r="AK22" s="535">
        <v>0</v>
      </c>
      <c r="AL22" s="535">
        <v>22</v>
      </c>
      <c r="AM22" s="291"/>
      <c r="AN22" s="291"/>
      <c r="AO22" s="291"/>
      <c r="AP22" s="291"/>
      <c r="AQ22" s="291"/>
      <c r="AR22" s="291"/>
      <c r="AS22" s="291"/>
    </row>
    <row r="23" spans="1:45" s="147" customFormat="1" ht="21.75" customHeight="1">
      <c r="A23" s="71" t="s">
        <v>52</v>
      </c>
      <c r="B23" s="533">
        <f t="shared" si="2"/>
        <v>156</v>
      </c>
      <c r="C23" s="200">
        <v>0</v>
      </c>
      <c r="D23" s="200">
        <v>1</v>
      </c>
      <c r="E23" s="200">
        <v>23</v>
      </c>
      <c r="F23" s="200">
        <v>1</v>
      </c>
      <c r="G23" s="200">
        <v>1</v>
      </c>
      <c r="H23" s="200">
        <v>0</v>
      </c>
      <c r="I23" s="200">
        <v>0</v>
      </c>
      <c r="J23" s="200">
        <v>0</v>
      </c>
      <c r="K23" s="200">
        <v>4</v>
      </c>
      <c r="L23" s="200">
        <v>1</v>
      </c>
      <c r="M23" s="200">
        <v>1</v>
      </c>
      <c r="N23" s="200">
        <v>1</v>
      </c>
      <c r="O23" s="200">
        <v>17</v>
      </c>
      <c r="P23" s="200">
        <v>0</v>
      </c>
      <c r="Q23" s="200">
        <v>1</v>
      </c>
      <c r="R23" s="200">
        <v>8</v>
      </c>
      <c r="S23" s="200">
        <v>2</v>
      </c>
      <c r="T23" s="200">
        <v>0</v>
      </c>
      <c r="U23" s="200">
        <v>2</v>
      </c>
      <c r="V23" s="200">
        <v>1</v>
      </c>
      <c r="W23" s="200">
        <v>0</v>
      </c>
      <c r="X23" s="200">
        <v>1</v>
      </c>
      <c r="Y23" s="200">
        <v>15</v>
      </c>
      <c r="Z23" s="200">
        <v>0</v>
      </c>
      <c r="AA23" s="200">
        <v>0</v>
      </c>
      <c r="AB23" s="200">
        <v>8</v>
      </c>
      <c r="AC23" s="200">
        <v>1</v>
      </c>
      <c r="AD23" s="200">
        <v>7</v>
      </c>
      <c r="AE23" s="200">
        <v>1</v>
      </c>
      <c r="AF23" s="200">
        <v>0</v>
      </c>
      <c r="AG23" s="200">
        <v>22</v>
      </c>
      <c r="AH23" s="200">
        <v>0</v>
      </c>
      <c r="AI23" s="200">
        <v>5</v>
      </c>
      <c r="AJ23" s="200">
        <v>3</v>
      </c>
      <c r="AK23" s="200">
        <v>0</v>
      </c>
      <c r="AL23" s="200">
        <v>29</v>
      </c>
      <c r="AM23" s="291"/>
      <c r="AN23" s="291"/>
      <c r="AO23" s="291"/>
      <c r="AP23" s="291"/>
      <c r="AQ23" s="291"/>
      <c r="AR23" s="291"/>
      <c r="AS23" s="291"/>
    </row>
    <row r="24" spans="1:45" s="147" customFormat="1" ht="21.75" customHeight="1">
      <c r="A24" s="71" t="s">
        <v>54</v>
      </c>
      <c r="B24" s="533">
        <f t="shared" si="2"/>
        <v>148</v>
      </c>
      <c r="C24" s="200">
        <v>0</v>
      </c>
      <c r="D24" s="200">
        <v>1</v>
      </c>
      <c r="E24" s="200">
        <v>22</v>
      </c>
      <c r="F24" s="200">
        <v>0</v>
      </c>
      <c r="G24" s="200">
        <v>1</v>
      </c>
      <c r="H24" s="200">
        <v>0</v>
      </c>
      <c r="I24" s="200">
        <v>0</v>
      </c>
      <c r="J24" s="200">
        <v>0</v>
      </c>
      <c r="K24" s="200">
        <v>8</v>
      </c>
      <c r="L24" s="200">
        <v>0</v>
      </c>
      <c r="M24" s="200">
        <v>0</v>
      </c>
      <c r="N24" s="200">
        <v>2</v>
      </c>
      <c r="O24" s="200">
        <v>19</v>
      </c>
      <c r="P24" s="200">
        <v>0</v>
      </c>
      <c r="Q24" s="200">
        <v>1</v>
      </c>
      <c r="R24" s="200">
        <v>7</v>
      </c>
      <c r="S24" s="200">
        <v>2</v>
      </c>
      <c r="T24" s="200">
        <v>0</v>
      </c>
      <c r="U24" s="200">
        <v>1</v>
      </c>
      <c r="V24" s="200">
        <v>0</v>
      </c>
      <c r="W24" s="200">
        <v>1</v>
      </c>
      <c r="X24" s="200">
        <v>1</v>
      </c>
      <c r="Y24" s="200">
        <v>16</v>
      </c>
      <c r="Z24" s="200">
        <v>1</v>
      </c>
      <c r="AA24" s="200">
        <v>0</v>
      </c>
      <c r="AB24" s="200">
        <v>13</v>
      </c>
      <c r="AC24" s="200">
        <v>2</v>
      </c>
      <c r="AD24" s="200">
        <v>1</v>
      </c>
      <c r="AE24" s="200">
        <v>0</v>
      </c>
      <c r="AF24" s="200">
        <v>0</v>
      </c>
      <c r="AG24" s="200">
        <v>28</v>
      </c>
      <c r="AH24" s="200">
        <v>0</v>
      </c>
      <c r="AI24" s="200">
        <v>7</v>
      </c>
      <c r="AJ24" s="200">
        <v>1</v>
      </c>
      <c r="AK24" s="200">
        <v>0</v>
      </c>
      <c r="AL24" s="200">
        <v>13</v>
      </c>
      <c r="AM24" s="291"/>
      <c r="AN24" s="291"/>
      <c r="AO24" s="291"/>
      <c r="AP24" s="291"/>
      <c r="AQ24" s="291"/>
      <c r="AR24" s="291"/>
      <c r="AS24" s="291"/>
    </row>
    <row r="25" spans="1:45" s="147" customFormat="1" ht="21.75" customHeight="1">
      <c r="A25" s="75" t="s">
        <v>55</v>
      </c>
      <c r="B25" s="539">
        <f t="shared" si="2"/>
        <v>92</v>
      </c>
      <c r="C25" s="201">
        <v>0</v>
      </c>
      <c r="D25" s="201">
        <v>1</v>
      </c>
      <c r="E25" s="201">
        <v>9</v>
      </c>
      <c r="F25" s="201">
        <v>0</v>
      </c>
      <c r="G25" s="201">
        <v>2</v>
      </c>
      <c r="H25" s="201">
        <v>0</v>
      </c>
      <c r="I25" s="201">
        <v>0</v>
      </c>
      <c r="J25" s="201">
        <v>2</v>
      </c>
      <c r="K25" s="201">
        <v>1</v>
      </c>
      <c r="L25" s="201">
        <v>1</v>
      </c>
      <c r="M25" s="201">
        <v>0</v>
      </c>
      <c r="N25" s="201">
        <v>1</v>
      </c>
      <c r="O25" s="201">
        <v>12</v>
      </c>
      <c r="P25" s="201">
        <v>0</v>
      </c>
      <c r="Q25" s="546">
        <v>2</v>
      </c>
      <c r="R25" s="201">
        <v>9</v>
      </c>
      <c r="S25" s="201">
        <v>0</v>
      </c>
      <c r="T25" s="201">
        <v>0</v>
      </c>
      <c r="U25" s="201">
        <v>0</v>
      </c>
      <c r="V25" s="201">
        <v>1</v>
      </c>
      <c r="W25" s="201">
        <v>0</v>
      </c>
      <c r="X25" s="201">
        <v>0</v>
      </c>
      <c r="Y25" s="201">
        <v>11</v>
      </c>
      <c r="Z25" s="201">
        <v>0</v>
      </c>
      <c r="AA25" s="201">
        <v>0</v>
      </c>
      <c r="AB25" s="201">
        <v>1</v>
      </c>
      <c r="AC25" s="201">
        <v>1</v>
      </c>
      <c r="AD25" s="201">
        <v>0</v>
      </c>
      <c r="AE25" s="201">
        <v>0</v>
      </c>
      <c r="AF25" s="201">
        <v>0</v>
      </c>
      <c r="AG25" s="201">
        <v>26</v>
      </c>
      <c r="AH25" s="201">
        <v>0</v>
      </c>
      <c r="AI25" s="201">
        <v>5</v>
      </c>
      <c r="AJ25" s="201">
        <v>0</v>
      </c>
      <c r="AK25" s="201">
        <v>0</v>
      </c>
      <c r="AL25" s="201">
        <v>7</v>
      </c>
      <c r="AM25" s="291"/>
      <c r="AN25" s="291"/>
      <c r="AO25" s="291"/>
      <c r="AP25" s="291"/>
      <c r="AQ25" s="291"/>
      <c r="AR25" s="291"/>
      <c r="AS25" s="291"/>
    </row>
    <row r="26" spans="1:38" s="427" customFormat="1" ht="13.5" customHeight="1">
      <c r="A26" s="181" t="s">
        <v>795</v>
      </c>
      <c r="B26" s="18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</row>
    <row r="27" spans="1:38" s="4" customFormat="1" ht="13.5" customHeight="1">
      <c r="A27" s="181" t="s">
        <v>796</v>
      </c>
      <c r="B27" s="474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</row>
    <row r="28" spans="1:38" s="4" customFormat="1" ht="13.5" customHeight="1">
      <c r="A28" s="182" t="s">
        <v>797</v>
      </c>
      <c r="B28" s="182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</row>
    <row r="29" spans="1:38" s="4" customFormat="1" ht="13.5" customHeight="1">
      <c r="A29" s="182" t="s">
        <v>798</v>
      </c>
      <c r="B29" s="182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</row>
    <row r="30" spans="1:38" s="4" customFormat="1" ht="13.5" customHeight="1">
      <c r="A30" s="182" t="s">
        <v>799</v>
      </c>
      <c r="B30" s="182"/>
      <c r="C30" s="473"/>
      <c r="D30" s="473"/>
      <c r="E30" s="473"/>
      <c r="F30" s="473"/>
      <c r="G30" s="473"/>
      <c r="H30" s="473"/>
      <c r="I30" s="430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</row>
    <row r="31" spans="1:38" s="4" customFormat="1" ht="13.5" customHeight="1">
      <c r="A31" s="236" t="s">
        <v>800</v>
      </c>
      <c r="B31" s="182"/>
      <c r="C31" s="473"/>
      <c r="D31" s="473"/>
      <c r="E31" s="473"/>
      <c r="F31" s="473"/>
      <c r="G31" s="473"/>
      <c r="H31" s="473"/>
      <c r="I31" s="428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</row>
    <row r="32" spans="1:38" ht="13.5" customHeight="1">
      <c r="A32" s="182" t="s">
        <v>802</v>
      </c>
      <c r="B32" s="182"/>
      <c r="C32" s="473"/>
      <c r="D32" s="473"/>
      <c r="E32" s="473"/>
      <c r="F32" s="473"/>
      <c r="G32" s="473"/>
      <c r="H32" s="473"/>
      <c r="I32" s="428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</row>
    <row r="33" spans="1:38" ht="13.5">
      <c r="A33" s="182" t="s">
        <v>801</v>
      </c>
      <c r="B33" s="183"/>
      <c r="C33" s="475"/>
      <c r="D33" s="475"/>
      <c r="E33" s="475"/>
      <c r="F33" s="475"/>
      <c r="G33" s="475"/>
      <c r="H33" s="475"/>
      <c r="I33" s="428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</row>
    <row r="34" spans="1:38" ht="13.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</row>
    <row r="36" s="427" customFormat="1" ht="13.5" customHeight="1">
      <c r="A36" s="8"/>
    </row>
    <row r="37" s="4" customFormat="1" ht="13.5" customHeight="1"/>
    <row r="38" spans="2:10" s="4" customFormat="1" ht="13.5" customHeight="1">
      <c r="B38" s="426" t="s">
        <v>406</v>
      </c>
      <c r="J38" s="426" t="s">
        <v>378</v>
      </c>
    </row>
    <row r="39" spans="2:10" s="4" customFormat="1" ht="13.5" customHeight="1">
      <c r="B39" s="4" t="s">
        <v>377</v>
      </c>
      <c r="J39" s="4" t="s">
        <v>376</v>
      </c>
    </row>
    <row r="40" spans="1:10" s="4" customFormat="1" ht="13.5" customHeight="1">
      <c r="A40" s="32"/>
      <c r="B40" s="4" t="s">
        <v>375</v>
      </c>
      <c r="J40" s="4" t="s">
        <v>374</v>
      </c>
    </row>
    <row r="41" spans="2:10" s="4" customFormat="1" ht="13.5" customHeight="1">
      <c r="B41" s="4" t="s">
        <v>373</v>
      </c>
      <c r="J41" s="4" t="s">
        <v>372</v>
      </c>
    </row>
    <row r="42" spans="1:10" ht="13.5" customHeight="1">
      <c r="A42" s="4"/>
      <c r="J42" s="9" t="s">
        <v>371</v>
      </c>
    </row>
    <row r="43" ht="13.5">
      <c r="J43" s="9" t="s">
        <v>370</v>
      </c>
    </row>
    <row r="44" spans="2:10" ht="13.5">
      <c r="B44" s="426" t="s">
        <v>369</v>
      </c>
      <c r="J44" s="9" t="s">
        <v>368</v>
      </c>
    </row>
    <row r="45" spans="2:10" ht="13.5">
      <c r="B45" s="4" t="s">
        <v>367</v>
      </c>
      <c r="C45" s="4"/>
      <c r="J45" s="9" t="s">
        <v>438</v>
      </c>
    </row>
    <row r="46" spans="2:10" ht="13.5">
      <c r="B46" s="4" t="s">
        <v>366</v>
      </c>
      <c r="C46" s="4"/>
      <c r="J46" s="9" t="s">
        <v>365</v>
      </c>
    </row>
    <row r="48" ht="13.5">
      <c r="J48" s="426" t="s">
        <v>364</v>
      </c>
    </row>
    <row r="49" spans="2:10" ht="13.5">
      <c r="B49" s="426" t="s">
        <v>363</v>
      </c>
      <c r="J49" s="4" t="s">
        <v>362</v>
      </c>
    </row>
    <row r="50" spans="2:10" ht="13.5">
      <c r="B50" s="4" t="s">
        <v>361</v>
      </c>
      <c r="J50" s="4" t="s">
        <v>803</v>
      </c>
    </row>
    <row r="51" ht="13.5">
      <c r="J51" s="4" t="s">
        <v>360</v>
      </c>
    </row>
    <row r="52" ht="13.5">
      <c r="J52" s="4" t="s">
        <v>359</v>
      </c>
    </row>
    <row r="53" ht="13.5">
      <c r="J53" s="4" t="s">
        <v>358</v>
      </c>
    </row>
    <row r="54" ht="13.5">
      <c r="J54" s="4" t="s">
        <v>357</v>
      </c>
    </row>
    <row r="55" ht="13.5">
      <c r="J55" s="4" t="s">
        <v>804</v>
      </c>
    </row>
    <row r="56" ht="13.5">
      <c r="J56" s="4" t="s">
        <v>805</v>
      </c>
    </row>
  </sheetData>
  <sheetProtection/>
  <mergeCells count="38">
    <mergeCell ref="A5:A7"/>
    <mergeCell ref="B5:B7"/>
    <mergeCell ref="C5:L5"/>
    <mergeCell ref="M5:R5"/>
    <mergeCell ref="S5:V5"/>
    <mergeCell ref="C6:C7"/>
    <mergeCell ref="D6:D7"/>
    <mergeCell ref="E6:E7"/>
    <mergeCell ref="F6:G6"/>
    <mergeCell ref="H6:J6"/>
    <mergeCell ref="K6:L6"/>
    <mergeCell ref="W5:W7"/>
    <mergeCell ref="M6:M7"/>
    <mergeCell ref="N6:N7"/>
    <mergeCell ref="O6:O7"/>
    <mergeCell ref="P6:P7"/>
    <mergeCell ref="Q6:Q7"/>
    <mergeCell ref="R6:R7"/>
    <mergeCell ref="S6:S7"/>
    <mergeCell ref="T6:T7"/>
    <mergeCell ref="AI6:AI7"/>
    <mergeCell ref="AJ6:AJ7"/>
    <mergeCell ref="U6:U7"/>
    <mergeCell ref="V6:V7"/>
    <mergeCell ref="X5:X7"/>
    <mergeCell ref="Y5:Y7"/>
    <mergeCell ref="Z5:Z7"/>
    <mergeCell ref="AA5:AA7"/>
    <mergeCell ref="AK6:AK7"/>
    <mergeCell ref="AL6:AL7"/>
    <mergeCell ref="AB5:AB7"/>
    <mergeCell ref="AC5:AC7"/>
    <mergeCell ref="AD5:AD7"/>
    <mergeCell ref="AE5:AE7"/>
    <mergeCell ref="AF5:AF7"/>
    <mergeCell ref="AG5:AL5"/>
    <mergeCell ref="AG6:AG7"/>
    <mergeCell ref="AH6:AH7"/>
  </mergeCells>
  <printOptions/>
  <pageMargins left="0.2755905511811024" right="0.15748031496062992" top="0.6299212598425197" bottom="0.6" header="0.5118110236220472" footer="0.71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1"/>
  <sheetViews>
    <sheetView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7.77734375" defaultRowHeight="13.5"/>
  <cols>
    <col min="1" max="1" width="6.88671875" style="9" customWidth="1"/>
    <col min="2" max="2" width="8.77734375" style="9" customWidth="1"/>
    <col min="3" max="3" width="5.77734375" style="9" customWidth="1"/>
    <col min="4" max="4" width="7.77734375" style="9" customWidth="1"/>
    <col min="5" max="5" width="6.77734375" style="9" customWidth="1"/>
    <col min="6" max="6" width="7.3359375" style="9" customWidth="1"/>
    <col min="7" max="7" width="6.10546875" style="9" customWidth="1"/>
    <col min="8" max="8" width="6.77734375" style="9" customWidth="1"/>
    <col min="9" max="9" width="6.3359375" style="9" customWidth="1"/>
    <col min="10" max="10" width="6.77734375" style="9" customWidth="1"/>
    <col min="11" max="11" width="4.77734375" style="9" customWidth="1"/>
    <col min="12" max="13" width="6.3359375" style="9" customWidth="1"/>
    <col min="14" max="14" width="7.21484375" style="9" customWidth="1"/>
    <col min="15" max="15" width="5.77734375" style="9" customWidth="1"/>
    <col min="16" max="16" width="6.77734375" style="9" customWidth="1"/>
    <col min="17" max="17" width="6.3359375" style="9" customWidth="1"/>
    <col min="18" max="18" width="5.5546875" style="9" customWidth="1"/>
    <col min="19" max="19" width="4.5546875" style="9" customWidth="1"/>
    <col min="20" max="20" width="4.77734375" style="9" customWidth="1"/>
    <col min="21" max="21" width="5.21484375" style="9" customWidth="1"/>
    <col min="22" max="22" width="7.3359375" style="9" customWidth="1"/>
    <col min="23" max="23" width="5.77734375" style="9" customWidth="1"/>
    <col min="24" max="24" width="6.77734375" style="9" customWidth="1"/>
    <col min="25" max="16384" width="7.77734375" style="9" customWidth="1"/>
  </cols>
  <sheetData>
    <row r="1" ht="12.75" customHeight="1"/>
    <row r="2" spans="1:11" ht="18.75">
      <c r="A2" s="20" t="s">
        <v>492</v>
      </c>
      <c r="C2" s="20"/>
      <c r="K2" s="9" t="s">
        <v>9</v>
      </c>
    </row>
    <row r="3" spans="1:3" ht="11.25" customHeight="1">
      <c r="A3" s="20"/>
      <c r="C3" s="20"/>
    </row>
    <row r="4" s="237" customFormat="1" ht="19.5" customHeight="1">
      <c r="A4" s="237" t="s">
        <v>806</v>
      </c>
    </row>
    <row r="5" spans="1:24" s="238" customFormat="1" ht="19.5" customHeight="1">
      <c r="A5" s="674" t="s">
        <v>223</v>
      </c>
      <c r="B5" s="670" t="s">
        <v>235</v>
      </c>
      <c r="C5" s="671"/>
      <c r="D5" s="671"/>
      <c r="E5" s="671"/>
      <c r="F5" s="670" t="s">
        <v>236</v>
      </c>
      <c r="G5" s="671"/>
      <c r="H5" s="671"/>
      <c r="I5" s="671"/>
      <c r="J5" s="670" t="s">
        <v>237</v>
      </c>
      <c r="K5" s="671"/>
      <c r="L5" s="671"/>
      <c r="M5" s="671"/>
      <c r="N5" s="670" t="s">
        <v>238</v>
      </c>
      <c r="O5" s="671"/>
      <c r="P5" s="671"/>
      <c r="Q5" s="671"/>
      <c r="R5" s="670" t="s">
        <v>239</v>
      </c>
      <c r="S5" s="671"/>
      <c r="T5" s="671"/>
      <c r="U5" s="672"/>
      <c r="V5" s="673" t="s">
        <v>287</v>
      </c>
      <c r="W5" s="671"/>
      <c r="X5" s="672"/>
    </row>
    <row r="6" spans="1:24" s="238" customFormat="1" ht="19.5" customHeight="1">
      <c r="A6" s="674"/>
      <c r="B6" s="239" t="s">
        <v>9</v>
      </c>
      <c r="C6" s="240" t="s">
        <v>68</v>
      </c>
      <c r="D6" s="240" t="s">
        <v>69</v>
      </c>
      <c r="E6" s="240" t="s">
        <v>70</v>
      </c>
      <c r="F6" s="239" t="s">
        <v>9</v>
      </c>
      <c r="G6" s="240" t="s">
        <v>68</v>
      </c>
      <c r="H6" s="240" t="s">
        <v>69</v>
      </c>
      <c r="I6" s="240" t="s">
        <v>70</v>
      </c>
      <c r="J6" s="239" t="s">
        <v>9</v>
      </c>
      <c r="K6" s="240" t="s">
        <v>68</v>
      </c>
      <c r="L6" s="240" t="s">
        <v>69</v>
      </c>
      <c r="M6" s="240" t="s">
        <v>70</v>
      </c>
      <c r="N6" s="239" t="s">
        <v>9</v>
      </c>
      <c r="O6" s="240" t="s">
        <v>68</v>
      </c>
      <c r="P6" s="240" t="s">
        <v>69</v>
      </c>
      <c r="Q6" s="240" t="s">
        <v>70</v>
      </c>
      <c r="R6" s="239" t="s">
        <v>9</v>
      </c>
      <c r="S6" s="240" t="s">
        <v>68</v>
      </c>
      <c r="T6" s="240" t="s">
        <v>69</v>
      </c>
      <c r="U6" s="241" t="s">
        <v>70</v>
      </c>
      <c r="V6" s="242" t="s">
        <v>9</v>
      </c>
      <c r="W6" s="240" t="s">
        <v>68</v>
      </c>
      <c r="X6" s="241" t="s">
        <v>69</v>
      </c>
    </row>
    <row r="7" spans="1:24" s="237" customFormat="1" ht="21.75" customHeight="1">
      <c r="A7" s="243" t="s">
        <v>263</v>
      </c>
      <c r="B7" s="237">
        <v>909222</v>
      </c>
      <c r="C7" s="237">
        <v>2264</v>
      </c>
      <c r="D7" s="237">
        <v>861852</v>
      </c>
      <c r="E7" s="237">
        <v>45106</v>
      </c>
      <c r="F7" s="237">
        <v>700026</v>
      </c>
      <c r="G7" s="237">
        <v>692</v>
      </c>
      <c r="H7" s="237">
        <v>676738</v>
      </c>
      <c r="I7" s="237">
        <v>22596</v>
      </c>
      <c r="J7" s="237">
        <v>47639</v>
      </c>
      <c r="K7" s="237">
        <v>501</v>
      </c>
      <c r="L7" s="237">
        <v>43325</v>
      </c>
      <c r="M7" s="237">
        <v>3813</v>
      </c>
      <c r="N7" s="237">
        <v>160068</v>
      </c>
      <c r="O7" s="237">
        <v>991</v>
      </c>
      <c r="P7" s="237">
        <v>141377</v>
      </c>
      <c r="Q7" s="237">
        <v>17700</v>
      </c>
      <c r="R7" s="237">
        <v>1489</v>
      </c>
      <c r="S7" s="237">
        <v>80</v>
      </c>
      <c r="T7" s="237">
        <v>412</v>
      </c>
      <c r="U7" s="237">
        <v>997</v>
      </c>
      <c r="V7" s="237">
        <v>114427</v>
      </c>
      <c r="W7" s="237">
        <v>879</v>
      </c>
      <c r="X7" s="237">
        <v>113548</v>
      </c>
    </row>
    <row r="8" spans="1:24" s="237" customFormat="1" ht="21.75" customHeight="1">
      <c r="A8" s="243" t="s">
        <v>266</v>
      </c>
      <c r="B8" s="237">
        <v>948764</v>
      </c>
      <c r="C8" s="237">
        <v>2316</v>
      </c>
      <c r="D8" s="237">
        <v>900037</v>
      </c>
      <c r="E8" s="237">
        <v>46411</v>
      </c>
      <c r="F8" s="237">
        <v>740853</v>
      </c>
      <c r="G8" s="237">
        <v>692</v>
      </c>
      <c r="H8" s="237">
        <v>716469</v>
      </c>
      <c r="I8" s="237">
        <v>23692</v>
      </c>
      <c r="J8" s="237">
        <v>45447</v>
      </c>
      <c r="K8" s="237">
        <v>558</v>
      </c>
      <c r="L8" s="237">
        <v>40999</v>
      </c>
      <c r="M8" s="237">
        <v>3890</v>
      </c>
      <c r="N8" s="237">
        <v>160922</v>
      </c>
      <c r="O8" s="237">
        <v>994</v>
      </c>
      <c r="P8" s="237">
        <v>142141</v>
      </c>
      <c r="Q8" s="237">
        <v>17787</v>
      </c>
      <c r="R8" s="237">
        <v>1542</v>
      </c>
      <c r="S8" s="237">
        <v>72</v>
      </c>
      <c r="T8" s="237">
        <v>428</v>
      </c>
      <c r="U8" s="237">
        <v>1042</v>
      </c>
      <c r="V8" s="237">
        <v>114259</v>
      </c>
      <c r="W8" s="237">
        <v>842</v>
      </c>
      <c r="X8" s="237">
        <v>113417</v>
      </c>
    </row>
    <row r="9" spans="1:24" s="237" customFormat="1" ht="21.75" customHeight="1">
      <c r="A9" s="243" t="s">
        <v>269</v>
      </c>
      <c r="B9" s="237">
        <v>985349</v>
      </c>
      <c r="C9" s="237">
        <v>2347</v>
      </c>
      <c r="D9" s="237">
        <v>934738</v>
      </c>
      <c r="E9" s="237">
        <v>48264</v>
      </c>
      <c r="F9" s="237">
        <v>779319</v>
      </c>
      <c r="G9" s="237">
        <v>712</v>
      </c>
      <c r="H9" s="237">
        <v>753768</v>
      </c>
      <c r="I9" s="237">
        <v>24839</v>
      </c>
      <c r="J9" s="237">
        <v>43483</v>
      </c>
      <c r="K9" s="237">
        <v>570</v>
      </c>
      <c r="L9" s="237">
        <v>38869</v>
      </c>
      <c r="M9" s="237">
        <v>4044</v>
      </c>
      <c r="N9" s="237">
        <v>160884</v>
      </c>
      <c r="O9" s="237">
        <v>993</v>
      </c>
      <c r="P9" s="237">
        <v>141659</v>
      </c>
      <c r="Q9" s="237">
        <v>18232</v>
      </c>
      <c r="R9" s="237">
        <v>1663</v>
      </c>
      <c r="S9" s="237">
        <v>72</v>
      </c>
      <c r="T9" s="237">
        <v>442</v>
      </c>
      <c r="U9" s="237">
        <v>1149</v>
      </c>
      <c r="V9" s="237">
        <v>114541</v>
      </c>
      <c r="W9" s="237">
        <v>907</v>
      </c>
      <c r="X9" s="237">
        <v>113634</v>
      </c>
    </row>
    <row r="10" spans="1:24" s="237" customFormat="1" ht="21.75" customHeight="1">
      <c r="A10" s="243" t="s">
        <v>282</v>
      </c>
      <c r="B10" s="244">
        <v>1010065</v>
      </c>
      <c r="C10" s="244">
        <v>2453</v>
      </c>
      <c r="D10" s="244">
        <v>959750</v>
      </c>
      <c r="E10" s="244">
        <v>47862</v>
      </c>
      <c r="F10" s="244">
        <v>806027</v>
      </c>
      <c r="G10" s="237">
        <v>753</v>
      </c>
      <c r="H10" s="237">
        <v>781157</v>
      </c>
      <c r="I10" s="237">
        <v>24117</v>
      </c>
      <c r="J10" s="244">
        <v>41969</v>
      </c>
      <c r="K10" s="237">
        <v>604</v>
      </c>
      <c r="L10" s="237">
        <v>37217</v>
      </c>
      <c r="M10" s="237">
        <v>4148</v>
      </c>
      <c r="N10" s="237">
        <v>160327</v>
      </c>
      <c r="O10" s="237">
        <v>1023</v>
      </c>
      <c r="P10" s="237">
        <v>140938</v>
      </c>
      <c r="Q10" s="237">
        <v>18366</v>
      </c>
      <c r="R10" s="237">
        <v>1742</v>
      </c>
      <c r="S10" s="237">
        <v>73</v>
      </c>
      <c r="T10" s="237">
        <v>438</v>
      </c>
      <c r="U10" s="237">
        <v>1231</v>
      </c>
      <c r="V10" s="237">
        <v>130661</v>
      </c>
      <c r="W10" s="237">
        <v>1020</v>
      </c>
      <c r="X10" s="237">
        <v>129641</v>
      </c>
    </row>
    <row r="11" spans="1:24" s="237" customFormat="1" ht="21.75" customHeight="1">
      <c r="A11" s="243" t="s">
        <v>410</v>
      </c>
      <c r="B11" s="244">
        <v>1039225</v>
      </c>
      <c r="C11" s="244">
        <v>2534</v>
      </c>
      <c r="D11" s="244">
        <v>988422</v>
      </c>
      <c r="E11" s="244">
        <v>48269</v>
      </c>
      <c r="F11" s="244">
        <v>835622</v>
      </c>
      <c r="G11" s="237">
        <v>762</v>
      </c>
      <c r="H11" s="237">
        <v>810634</v>
      </c>
      <c r="I11" s="237">
        <v>24226</v>
      </c>
      <c r="J11" s="244">
        <v>40774</v>
      </c>
      <c r="K11" s="237">
        <v>649</v>
      </c>
      <c r="L11" s="237">
        <v>35768</v>
      </c>
      <c r="M11" s="237">
        <v>4357</v>
      </c>
      <c r="N11" s="237">
        <v>160925</v>
      </c>
      <c r="O11" s="237">
        <v>1049</v>
      </c>
      <c r="P11" s="237">
        <v>141527</v>
      </c>
      <c r="Q11" s="237">
        <v>18349</v>
      </c>
      <c r="R11" s="237">
        <v>1904</v>
      </c>
      <c r="S11" s="237">
        <v>74</v>
      </c>
      <c r="T11" s="237">
        <v>493</v>
      </c>
      <c r="U11" s="237">
        <v>1337</v>
      </c>
      <c r="V11" s="237">
        <v>131184</v>
      </c>
      <c r="W11" s="237">
        <v>1096</v>
      </c>
      <c r="X11" s="237">
        <v>130088</v>
      </c>
    </row>
    <row r="12" spans="1:24" s="237" customFormat="1" ht="21.75" customHeight="1">
      <c r="A12" s="243" t="s">
        <v>409</v>
      </c>
      <c r="B12" s="245">
        <v>1072305</v>
      </c>
      <c r="C12" s="245">
        <v>2641</v>
      </c>
      <c r="D12" s="245">
        <v>1020763</v>
      </c>
      <c r="E12" s="245">
        <v>48901</v>
      </c>
      <c r="F12" s="245">
        <v>868905</v>
      </c>
      <c r="G12" s="245">
        <v>817</v>
      </c>
      <c r="H12" s="245">
        <v>843818</v>
      </c>
      <c r="I12" s="245">
        <v>24270</v>
      </c>
      <c r="J12" s="245">
        <v>39395</v>
      </c>
      <c r="K12" s="245">
        <v>678</v>
      </c>
      <c r="L12" s="245">
        <v>34237</v>
      </c>
      <c r="M12" s="245">
        <v>4480</v>
      </c>
      <c r="N12" s="245">
        <v>161893</v>
      </c>
      <c r="O12" s="245">
        <v>1063</v>
      </c>
      <c r="P12" s="245">
        <v>142202</v>
      </c>
      <c r="Q12" s="245">
        <v>18628</v>
      </c>
      <c r="R12" s="245">
        <v>2112</v>
      </c>
      <c r="S12" s="245">
        <v>83</v>
      </c>
      <c r="T12" s="245">
        <v>506</v>
      </c>
      <c r="U12" s="245">
        <v>1523</v>
      </c>
      <c r="V12" s="245">
        <v>131242</v>
      </c>
      <c r="W12" s="245">
        <v>1109</v>
      </c>
      <c r="X12" s="245">
        <v>130133</v>
      </c>
    </row>
    <row r="13" spans="1:24" s="237" customFormat="1" ht="21.75" customHeight="1">
      <c r="A13" s="243" t="s">
        <v>700</v>
      </c>
      <c r="B13" s="245">
        <f>SUM(B28)</f>
        <v>1157053</v>
      </c>
      <c r="C13" s="245">
        <f aca="true" t="shared" si="0" ref="C13:X13">SUM(C28)</f>
        <v>3094</v>
      </c>
      <c r="D13" s="245">
        <f t="shared" si="0"/>
        <v>1106192</v>
      </c>
      <c r="E13" s="245">
        <f t="shared" si="0"/>
        <v>47767</v>
      </c>
      <c r="F13" s="245">
        <f t="shared" si="0"/>
        <v>956778</v>
      </c>
      <c r="G13" s="245">
        <f t="shared" si="0"/>
        <v>926</v>
      </c>
      <c r="H13" s="245">
        <f t="shared" si="0"/>
        <v>932738</v>
      </c>
      <c r="I13" s="245">
        <f t="shared" si="0"/>
        <v>23114</v>
      </c>
      <c r="J13" s="245">
        <f t="shared" si="0"/>
        <v>34329</v>
      </c>
      <c r="K13" s="245">
        <f t="shared" si="0"/>
        <v>847</v>
      </c>
      <c r="L13" s="245">
        <f t="shared" si="0"/>
        <v>29213</v>
      </c>
      <c r="M13" s="245">
        <f t="shared" si="0"/>
        <v>4269</v>
      </c>
      <c r="N13" s="245">
        <f t="shared" si="0"/>
        <v>163254</v>
      </c>
      <c r="O13" s="245">
        <f t="shared" si="0"/>
        <v>1204</v>
      </c>
      <c r="P13" s="245">
        <f t="shared" si="0"/>
        <v>143520</v>
      </c>
      <c r="Q13" s="245">
        <f t="shared" si="0"/>
        <v>18530</v>
      </c>
      <c r="R13" s="245">
        <f t="shared" si="0"/>
        <v>2692</v>
      </c>
      <c r="S13" s="245">
        <f t="shared" si="0"/>
        <v>117</v>
      </c>
      <c r="T13" s="245">
        <f t="shared" si="0"/>
        <v>721</v>
      </c>
      <c r="U13" s="245">
        <f t="shared" si="0"/>
        <v>1854</v>
      </c>
      <c r="V13" s="245">
        <f t="shared" si="0"/>
        <v>130069</v>
      </c>
      <c r="W13" s="245">
        <f t="shared" si="0"/>
        <v>1220</v>
      </c>
      <c r="X13" s="245">
        <f t="shared" si="0"/>
        <v>128849</v>
      </c>
    </row>
    <row r="14" spans="1:24" s="237" customFormat="1" ht="21.75" customHeight="1">
      <c r="A14" s="243" t="s">
        <v>517</v>
      </c>
      <c r="B14" s="244">
        <v>1130811</v>
      </c>
      <c r="C14" s="244">
        <v>2885</v>
      </c>
      <c r="D14" s="244">
        <v>1078747</v>
      </c>
      <c r="E14" s="244">
        <v>49179</v>
      </c>
      <c r="F14" s="244">
        <v>929198</v>
      </c>
      <c r="G14" s="237">
        <v>828</v>
      </c>
      <c r="H14" s="237">
        <v>904263</v>
      </c>
      <c r="I14" s="237">
        <v>24107</v>
      </c>
      <c r="J14" s="244">
        <v>35742</v>
      </c>
      <c r="K14" s="237">
        <v>769</v>
      </c>
      <c r="L14" s="237">
        <v>30591</v>
      </c>
      <c r="M14" s="237">
        <v>4382</v>
      </c>
      <c r="N14" s="237">
        <v>163361</v>
      </c>
      <c r="O14" s="237">
        <v>1176</v>
      </c>
      <c r="P14" s="237">
        <v>143306</v>
      </c>
      <c r="Q14" s="237">
        <v>18879</v>
      </c>
      <c r="R14" s="237">
        <v>2510</v>
      </c>
      <c r="S14" s="237">
        <v>112</v>
      </c>
      <c r="T14" s="237">
        <v>587</v>
      </c>
      <c r="U14" s="237">
        <v>1811</v>
      </c>
      <c r="V14" s="237">
        <v>129971</v>
      </c>
      <c r="W14" s="237">
        <v>1187</v>
      </c>
      <c r="X14" s="237">
        <v>128784</v>
      </c>
    </row>
    <row r="15" spans="1:24" s="237" customFormat="1" ht="21.75" customHeight="1">
      <c r="A15" s="243" t="s">
        <v>557</v>
      </c>
      <c r="B15" s="245">
        <f>SUM(B28)</f>
        <v>1157053</v>
      </c>
      <c r="C15" s="245">
        <f aca="true" t="shared" si="1" ref="C15:U15">SUM(C28)</f>
        <v>3094</v>
      </c>
      <c r="D15" s="245">
        <f t="shared" si="1"/>
        <v>1106192</v>
      </c>
      <c r="E15" s="245">
        <f t="shared" si="1"/>
        <v>47767</v>
      </c>
      <c r="F15" s="245">
        <f t="shared" si="1"/>
        <v>956778</v>
      </c>
      <c r="G15" s="245">
        <f t="shared" si="1"/>
        <v>926</v>
      </c>
      <c r="H15" s="245">
        <f t="shared" si="1"/>
        <v>932738</v>
      </c>
      <c r="I15" s="245">
        <f t="shared" si="1"/>
        <v>23114</v>
      </c>
      <c r="J15" s="245">
        <f t="shared" si="1"/>
        <v>34329</v>
      </c>
      <c r="K15" s="245">
        <f t="shared" si="1"/>
        <v>847</v>
      </c>
      <c r="L15" s="245">
        <f t="shared" si="1"/>
        <v>29213</v>
      </c>
      <c r="M15" s="245">
        <f t="shared" si="1"/>
        <v>4269</v>
      </c>
      <c r="N15" s="245">
        <f t="shared" si="1"/>
        <v>163254</v>
      </c>
      <c r="O15" s="245">
        <f t="shared" si="1"/>
        <v>1204</v>
      </c>
      <c r="P15" s="245">
        <f t="shared" si="1"/>
        <v>143520</v>
      </c>
      <c r="Q15" s="245">
        <f t="shared" si="1"/>
        <v>18530</v>
      </c>
      <c r="R15" s="245">
        <f t="shared" si="1"/>
        <v>2692</v>
      </c>
      <c r="S15" s="245">
        <f t="shared" si="1"/>
        <v>117</v>
      </c>
      <c r="T15" s="245">
        <f t="shared" si="1"/>
        <v>721</v>
      </c>
      <c r="U15" s="245">
        <f t="shared" si="1"/>
        <v>1854</v>
      </c>
      <c r="V15" s="245">
        <f>SUM(V28)</f>
        <v>130069</v>
      </c>
      <c r="W15" s="245">
        <f>SUM(W28)</f>
        <v>1220</v>
      </c>
      <c r="X15" s="245">
        <f>SUM(X28)</f>
        <v>128849</v>
      </c>
    </row>
    <row r="16" spans="1:10" s="237" customFormat="1" ht="11.25" customHeight="1">
      <c r="A16" s="246"/>
      <c r="B16" s="244"/>
      <c r="C16" s="244"/>
      <c r="D16" s="244"/>
      <c r="E16" s="244"/>
      <c r="F16" s="244"/>
      <c r="J16" s="244"/>
    </row>
    <row r="17" spans="1:24" s="237" customFormat="1" ht="24" customHeight="1">
      <c r="A17" s="243" t="s">
        <v>701</v>
      </c>
      <c r="B17" s="547">
        <f>SUM(C17:E17)</f>
        <v>1135006</v>
      </c>
      <c r="C17" s="245">
        <v>2836</v>
      </c>
      <c r="D17" s="245">
        <v>1083195</v>
      </c>
      <c r="E17" s="245">
        <v>48975</v>
      </c>
      <c r="F17" s="245">
        <f>SUM(G17:I17)</f>
        <v>933025</v>
      </c>
      <c r="G17" s="245">
        <v>797</v>
      </c>
      <c r="H17" s="247">
        <v>908324</v>
      </c>
      <c r="I17" s="245">
        <v>23904</v>
      </c>
      <c r="J17" s="245">
        <f>SUM(K17:M17)</f>
        <v>35672</v>
      </c>
      <c r="K17" s="247">
        <v>764</v>
      </c>
      <c r="L17" s="247">
        <v>30534</v>
      </c>
      <c r="M17" s="245">
        <v>4374</v>
      </c>
      <c r="N17" s="245">
        <f>SUM(O17:Q17)</f>
        <v>163774</v>
      </c>
      <c r="O17" s="247">
        <v>1164</v>
      </c>
      <c r="P17" s="247">
        <v>143737</v>
      </c>
      <c r="Q17" s="245">
        <v>18873</v>
      </c>
      <c r="R17" s="245">
        <f>SUM(S17:U17)</f>
        <v>2535</v>
      </c>
      <c r="S17" s="247">
        <v>111</v>
      </c>
      <c r="T17" s="247">
        <v>600</v>
      </c>
      <c r="U17" s="245">
        <v>1824</v>
      </c>
      <c r="V17" s="245">
        <f>SUM(W17:X17)</f>
        <v>129893</v>
      </c>
      <c r="W17" s="244">
        <v>1192</v>
      </c>
      <c r="X17" s="244">
        <v>128701</v>
      </c>
    </row>
    <row r="18" spans="1:24" s="237" customFormat="1" ht="24" customHeight="1">
      <c r="A18" s="243" t="s">
        <v>702</v>
      </c>
      <c r="B18" s="547">
        <f aca="true" t="shared" si="2" ref="B18:B28">SUM(C18:E18)</f>
        <v>1135646</v>
      </c>
      <c r="C18" s="245">
        <v>2831</v>
      </c>
      <c r="D18" s="245">
        <v>1084008</v>
      </c>
      <c r="E18" s="245">
        <v>48807</v>
      </c>
      <c r="F18" s="245">
        <f aca="true" t="shared" si="3" ref="F18:F28">SUM(G18:I18)</f>
        <v>934031</v>
      </c>
      <c r="G18" s="245">
        <v>797</v>
      </c>
      <c r="H18" s="247">
        <v>909472</v>
      </c>
      <c r="I18" s="247">
        <v>23762</v>
      </c>
      <c r="J18" s="245">
        <f aca="true" t="shared" si="4" ref="J18:J28">SUM(K18:M18)</f>
        <v>35469</v>
      </c>
      <c r="K18" s="247">
        <v>763</v>
      </c>
      <c r="L18" s="247">
        <v>30342</v>
      </c>
      <c r="M18" s="247">
        <v>4364</v>
      </c>
      <c r="N18" s="245">
        <f aca="true" t="shared" si="5" ref="N18:N28">SUM(O18:Q18)</f>
        <v>163587</v>
      </c>
      <c r="O18" s="247">
        <v>1160</v>
      </c>
      <c r="P18" s="247">
        <v>143583</v>
      </c>
      <c r="Q18" s="247">
        <v>18844</v>
      </c>
      <c r="R18" s="245">
        <f aca="true" t="shared" si="6" ref="R18:R28">SUM(S18:U18)</f>
        <v>2559</v>
      </c>
      <c r="S18" s="247">
        <v>111</v>
      </c>
      <c r="T18" s="247">
        <v>611</v>
      </c>
      <c r="U18" s="247">
        <v>1837</v>
      </c>
      <c r="V18" s="245">
        <f aca="true" t="shared" si="7" ref="V18:V28">SUM(W18:X18)</f>
        <v>129769</v>
      </c>
      <c r="W18" s="244">
        <v>1189</v>
      </c>
      <c r="X18" s="244">
        <v>128580</v>
      </c>
    </row>
    <row r="19" spans="1:24" s="237" customFormat="1" ht="24" customHeight="1">
      <c r="A19" s="243" t="s">
        <v>703</v>
      </c>
      <c r="B19" s="547">
        <f t="shared" si="2"/>
        <v>1138268</v>
      </c>
      <c r="C19" s="245">
        <v>2859</v>
      </c>
      <c r="D19" s="245">
        <v>1086760</v>
      </c>
      <c r="E19" s="245">
        <v>48649</v>
      </c>
      <c r="F19" s="245">
        <f t="shared" si="3"/>
        <v>936817</v>
      </c>
      <c r="G19" s="245">
        <v>805</v>
      </c>
      <c r="H19" s="247">
        <v>912380</v>
      </c>
      <c r="I19" s="247">
        <v>23632</v>
      </c>
      <c r="J19" s="245">
        <f t="shared" si="4"/>
        <v>35371</v>
      </c>
      <c r="K19" s="247">
        <v>775</v>
      </c>
      <c r="L19" s="247">
        <v>30227</v>
      </c>
      <c r="M19" s="247">
        <v>4369</v>
      </c>
      <c r="N19" s="245">
        <f t="shared" si="5"/>
        <v>163504</v>
      </c>
      <c r="O19" s="247">
        <v>1169</v>
      </c>
      <c r="P19" s="247">
        <v>143531</v>
      </c>
      <c r="Q19" s="247">
        <v>18804</v>
      </c>
      <c r="R19" s="245">
        <f t="shared" si="6"/>
        <v>2576</v>
      </c>
      <c r="S19" s="247">
        <v>110</v>
      </c>
      <c r="T19" s="247">
        <v>622</v>
      </c>
      <c r="U19" s="247">
        <v>1844</v>
      </c>
      <c r="V19" s="245">
        <f t="shared" si="7"/>
        <v>129737</v>
      </c>
      <c r="W19" s="244">
        <v>1189</v>
      </c>
      <c r="X19" s="244">
        <v>128548</v>
      </c>
    </row>
    <row r="20" spans="1:24" s="237" customFormat="1" ht="24" customHeight="1">
      <c r="A20" s="243" t="s">
        <v>704</v>
      </c>
      <c r="B20" s="547">
        <f t="shared" si="2"/>
        <v>1140879</v>
      </c>
      <c r="C20" s="245">
        <v>2875</v>
      </c>
      <c r="D20" s="245">
        <v>1089484</v>
      </c>
      <c r="E20" s="245">
        <v>48520</v>
      </c>
      <c r="F20" s="245">
        <f t="shared" si="3"/>
        <v>939507</v>
      </c>
      <c r="G20" s="245">
        <v>811</v>
      </c>
      <c r="H20" s="247">
        <v>915147</v>
      </c>
      <c r="I20" s="247">
        <v>23549</v>
      </c>
      <c r="J20" s="245">
        <f t="shared" si="4"/>
        <v>35271</v>
      </c>
      <c r="K20" s="247">
        <v>774</v>
      </c>
      <c r="L20" s="247">
        <v>30131</v>
      </c>
      <c r="M20" s="247">
        <v>4366</v>
      </c>
      <c r="N20" s="245">
        <f t="shared" si="5"/>
        <v>163515</v>
      </c>
      <c r="O20" s="247">
        <v>1180</v>
      </c>
      <c r="P20" s="247">
        <v>143573</v>
      </c>
      <c r="Q20" s="247">
        <v>18762</v>
      </c>
      <c r="R20" s="245">
        <f t="shared" si="6"/>
        <v>2586</v>
      </c>
      <c r="S20" s="247">
        <v>110</v>
      </c>
      <c r="T20" s="247">
        <v>633</v>
      </c>
      <c r="U20" s="247">
        <v>1843</v>
      </c>
      <c r="V20" s="245">
        <f t="shared" si="7"/>
        <v>129809</v>
      </c>
      <c r="W20" s="244">
        <v>1190</v>
      </c>
      <c r="X20" s="244">
        <v>128619</v>
      </c>
    </row>
    <row r="21" spans="1:24" s="237" customFormat="1" ht="24" customHeight="1">
      <c r="A21" s="243" t="s">
        <v>705</v>
      </c>
      <c r="B21" s="547">
        <f t="shared" si="2"/>
        <v>1144276</v>
      </c>
      <c r="C21" s="245">
        <v>2907</v>
      </c>
      <c r="D21" s="245">
        <v>1093022</v>
      </c>
      <c r="E21" s="245">
        <v>48347</v>
      </c>
      <c r="F21" s="245">
        <f t="shared" si="3"/>
        <v>943009</v>
      </c>
      <c r="G21" s="245">
        <v>805</v>
      </c>
      <c r="H21" s="247">
        <v>918777</v>
      </c>
      <c r="I21" s="247">
        <v>23427</v>
      </c>
      <c r="J21" s="245">
        <f t="shared" si="4"/>
        <v>35140</v>
      </c>
      <c r="K21" s="247">
        <v>785</v>
      </c>
      <c r="L21" s="247">
        <v>29997</v>
      </c>
      <c r="M21" s="247">
        <v>4358</v>
      </c>
      <c r="N21" s="245">
        <f t="shared" si="5"/>
        <v>163529</v>
      </c>
      <c r="O21" s="247">
        <v>1207</v>
      </c>
      <c r="P21" s="247">
        <v>143609</v>
      </c>
      <c r="Q21" s="247">
        <v>18713</v>
      </c>
      <c r="R21" s="245">
        <f t="shared" si="6"/>
        <v>2598</v>
      </c>
      <c r="S21" s="247">
        <v>110</v>
      </c>
      <c r="T21" s="247">
        <v>639</v>
      </c>
      <c r="U21" s="247">
        <v>1849</v>
      </c>
      <c r="V21" s="245">
        <f t="shared" si="7"/>
        <v>129904</v>
      </c>
      <c r="W21" s="244">
        <v>1190</v>
      </c>
      <c r="X21" s="244">
        <v>128714</v>
      </c>
    </row>
    <row r="22" spans="1:24" s="237" customFormat="1" ht="24" customHeight="1">
      <c r="A22" s="243" t="s">
        <v>706</v>
      </c>
      <c r="B22" s="547">
        <f t="shared" si="2"/>
        <v>1147171</v>
      </c>
      <c r="C22" s="245">
        <v>2925</v>
      </c>
      <c r="D22" s="245">
        <v>1095987</v>
      </c>
      <c r="E22" s="245">
        <v>48259</v>
      </c>
      <c r="F22" s="245">
        <f t="shared" si="3"/>
        <v>945975</v>
      </c>
      <c r="G22" s="245">
        <v>807</v>
      </c>
      <c r="H22" s="247">
        <v>921819</v>
      </c>
      <c r="I22" s="247">
        <v>23349</v>
      </c>
      <c r="J22" s="245">
        <f t="shared" si="4"/>
        <v>35047</v>
      </c>
      <c r="K22" s="247">
        <v>793</v>
      </c>
      <c r="L22" s="247">
        <v>29891</v>
      </c>
      <c r="M22" s="247">
        <v>4363</v>
      </c>
      <c r="N22" s="245">
        <f t="shared" si="5"/>
        <v>163548</v>
      </c>
      <c r="O22" s="247">
        <v>1215</v>
      </c>
      <c r="P22" s="247">
        <v>143636</v>
      </c>
      <c r="Q22" s="247">
        <v>18697</v>
      </c>
      <c r="R22" s="245">
        <f t="shared" si="6"/>
        <v>2601</v>
      </c>
      <c r="S22" s="247">
        <v>110</v>
      </c>
      <c r="T22" s="247">
        <v>641</v>
      </c>
      <c r="U22" s="247">
        <v>1850</v>
      </c>
      <c r="V22" s="245">
        <f t="shared" si="7"/>
        <v>129831</v>
      </c>
      <c r="W22" s="244">
        <v>1194</v>
      </c>
      <c r="X22" s="244">
        <v>128637</v>
      </c>
    </row>
    <row r="23" spans="1:24" s="237" customFormat="1" ht="24" customHeight="1">
      <c r="A23" s="243" t="s">
        <v>707</v>
      </c>
      <c r="B23" s="547">
        <f t="shared" si="2"/>
        <v>1149216</v>
      </c>
      <c r="C23" s="245">
        <v>2913</v>
      </c>
      <c r="D23" s="245">
        <v>1098130</v>
      </c>
      <c r="E23" s="245">
        <v>48173</v>
      </c>
      <c r="F23" s="245">
        <f t="shared" si="3"/>
        <v>948154</v>
      </c>
      <c r="G23" s="245">
        <v>804</v>
      </c>
      <c r="H23" s="247">
        <v>924054</v>
      </c>
      <c r="I23" s="247">
        <v>23296</v>
      </c>
      <c r="J23" s="245">
        <f t="shared" si="4"/>
        <v>34941</v>
      </c>
      <c r="K23" s="247">
        <v>792</v>
      </c>
      <c r="L23" s="247">
        <v>29792</v>
      </c>
      <c r="M23" s="247">
        <v>4357</v>
      </c>
      <c r="N23" s="245">
        <f t="shared" si="5"/>
        <v>163504</v>
      </c>
      <c r="O23" s="247">
        <v>1207</v>
      </c>
      <c r="P23" s="247">
        <v>143629</v>
      </c>
      <c r="Q23" s="247">
        <v>18668</v>
      </c>
      <c r="R23" s="245">
        <f t="shared" si="6"/>
        <v>2617</v>
      </c>
      <c r="S23" s="247">
        <v>110</v>
      </c>
      <c r="T23" s="247">
        <v>655</v>
      </c>
      <c r="U23" s="247">
        <v>1852</v>
      </c>
      <c r="V23" s="245">
        <f t="shared" si="7"/>
        <v>129916</v>
      </c>
      <c r="W23" s="244">
        <v>1201</v>
      </c>
      <c r="X23" s="244">
        <v>128715</v>
      </c>
    </row>
    <row r="24" spans="1:24" s="237" customFormat="1" ht="24" customHeight="1">
      <c r="A24" s="243" t="s">
        <v>708</v>
      </c>
      <c r="B24" s="547">
        <f t="shared" si="2"/>
        <v>1150147</v>
      </c>
      <c r="C24" s="245">
        <v>2943</v>
      </c>
      <c r="D24" s="245">
        <v>1099093</v>
      </c>
      <c r="E24" s="245">
        <v>48111</v>
      </c>
      <c r="F24" s="245">
        <f t="shared" si="3"/>
        <v>949335</v>
      </c>
      <c r="G24" s="245">
        <v>806</v>
      </c>
      <c r="H24" s="247">
        <v>925264</v>
      </c>
      <c r="I24" s="247">
        <v>23265</v>
      </c>
      <c r="J24" s="245">
        <f t="shared" si="4"/>
        <v>34780</v>
      </c>
      <c r="K24" s="247">
        <v>804</v>
      </c>
      <c r="L24" s="247">
        <v>29647</v>
      </c>
      <c r="M24" s="247">
        <v>4329</v>
      </c>
      <c r="N24" s="245">
        <f t="shared" si="5"/>
        <v>163399</v>
      </c>
      <c r="O24" s="247">
        <v>1222</v>
      </c>
      <c r="P24" s="247">
        <v>143518</v>
      </c>
      <c r="Q24" s="247">
        <v>18659</v>
      </c>
      <c r="R24" s="245">
        <f t="shared" si="6"/>
        <v>2633</v>
      </c>
      <c r="S24" s="247">
        <v>111</v>
      </c>
      <c r="T24" s="247">
        <v>664</v>
      </c>
      <c r="U24" s="247">
        <v>1858</v>
      </c>
      <c r="V24" s="245">
        <f t="shared" si="7"/>
        <v>129988</v>
      </c>
      <c r="W24" s="244">
        <v>1206</v>
      </c>
      <c r="X24" s="244">
        <v>128782</v>
      </c>
    </row>
    <row r="25" spans="1:24" s="237" customFormat="1" ht="24" customHeight="1">
      <c r="A25" s="243" t="s">
        <v>709</v>
      </c>
      <c r="B25" s="547">
        <f t="shared" si="2"/>
        <v>1152024</v>
      </c>
      <c r="C25" s="245">
        <v>3018</v>
      </c>
      <c r="D25" s="245">
        <v>1100926</v>
      </c>
      <c r="E25" s="245">
        <v>48080</v>
      </c>
      <c r="F25" s="245">
        <f t="shared" si="3"/>
        <v>951206</v>
      </c>
      <c r="G25" s="245">
        <v>815</v>
      </c>
      <c r="H25" s="247">
        <v>927136</v>
      </c>
      <c r="I25" s="247">
        <v>23255</v>
      </c>
      <c r="J25" s="245">
        <f t="shared" si="4"/>
        <v>34682</v>
      </c>
      <c r="K25" s="247">
        <v>859</v>
      </c>
      <c r="L25" s="247">
        <v>29504</v>
      </c>
      <c r="M25" s="247">
        <v>4319</v>
      </c>
      <c r="N25" s="245">
        <f t="shared" si="5"/>
        <v>163478</v>
      </c>
      <c r="O25" s="247">
        <v>1231</v>
      </c>
      <c r="P25" s="247">
        <v>143602</v>
      </c>
      <c r="Q25" s="247">
        <v>18645</v>
      </c>
      <c r="R25" s="245">
        <f t="shared" si="6"/>
        <v>2658</v>
      </c>
      <c r="S25" s="247">
        <v>113</v>
      </c>
      <c r="T25" s="247">
        <v>684</v>
      </c>
      <c r="U25" s="247">
        <v>1861</v>
      </c>
      <c r="V25" s="245">
        <f t="shared" si="7"/>
        <v>130192</v>
      </c>
      <c r="W25" s="244">
        <v>1207</v>
      </c>
      <c r="X25" s="244">
        <v>128985</v>
      </c>
    </row>
    <row r="26" spans="1:24" s="237" customFormat="1" ht="24" customHeight="1">
      <c r="A26" s="243" t="s">
        <v>71</v>
      </c>
      <c r="B26" s="547">
        <f t="shared" si="2"/>
        <v>1152836</v>
      </c>
      <c r="C26" s="245">
        <v>3034</v>
      </c>
      <c r="D26" s="245">
        <v>1101773</v>
      </c>
      <c r="E26" s="245">
        <v>48029</v>
      </c>
      <c r="F26" s="245">
        <f t="shared" si="3"/>
        <v>952128</v>
      </c>
      <c r="G26" s="245">
        <v>838</v>
      </c>
      <c r="H26" s="247">
        <v>928085</v>
      </c>
      <c r="I26" s="247">
        <v>23205</v>
      </c>
      <c r="J26" s="245">
        <f t="shared" si="4"/>
        <v>34585</v>
      </c>
      <c r="K26" s="247">
        <v>859</v>
      </c>
      <c r="L26" s="247">
        <v>29409</v>
      </c>
      <c r="M26" s="247">
        <v>4317</v>
      </c>
      <c r="N26" s="245">
        <f t="shared" si="5"/>
        <v>163460</v>
      </c>
      <c r="O26" s="247">
        <v>1223</v>
      </c>
      <c r="P26" s="247">
        <v>143590</v>
      </c>
      <c r="Q26" s="247">
        <v>18647</v>
      </c>
      <c r="R26" s="245">
        <f t="shared" si="6"/>
        <v>2663</v>
      </c>
      <c r="S26" s="247">
        <v>114</v>
      </c>
      <c r="T26" s="247">
        <v>689</v>
      </c>
      <c r="U26" s="247">
        <v>1860</v>
      </c>
      <c r="V26" s="245">
        <f t="shared" si="7"/>
        <v>130211</v>
      </c>
      <c r="W26" s="244">
        <v>1208</v>
      </c>
      <c r="X26" s="244">
        <v>129003</v>
      </c>
    </row>
    <row r="27" spans="1:24" s="237" customFormat="1" ht="24" customHeight="1">
      <c r="A27" s="243" t="s">
        <v>72</v>
      </c>
      <c r="B27" s="547">
        <f t="shared" si="2"/>
        <v>1155789</v>
      </c>
      <c r="C27" s="245">
        <v>3106</v>
      </c>
      <c r="D27" s="245">
        <v>1104786</v>
      </c>
      <c r="E27" s="245">
        <v>47897</v>
      </c>
      <c r="F27" s="245">
        <f t="shared" si="3"/>
        <v>955189</v>
      </c>
      <c r="G27" s="245">
        <v>927</v>
      </c>
      <c r="H27" s="247">
        <v>931162</v>
      </c>
      <c r="I27" s="247">
        <v>23100</v>
      </c>
      <c r="J27" s="245">
        <f t="shared" si="4"/>
        <v>34452</v>
      </c>
      <c r="K27" s="247">
        <v>848</v>
      </c>
      <c r="L27" s="247">
        <v>29299</v>
      </c>
      <c r="M27" s="247">
        <v>4305</v>
      </c>
      <c r="N27" s="245">
        <f t="shared" si="5"/>
        <v>163474</v>
      </c>
      <c r="O27" s="247">
        <v>1216</v>
      </c>
      <c r="P27" s="247">
        <v>143623</v>
      </c>
      <c r="Q27" s="247">
        <v>18635</v>
      </c>
      <c r="R27" s="245">
        <f t="shared" si="6"/>
        <v>2674</v>
      </c>
      <c r="S27" s="247">
        <v>115</v>
      </c>
      <c r="T27" s="247">
        <v>702</v>
      </c>
      <c r="U27" s="247">
        <v>1857</v>
      </c>
      <c r="V27" s="245">
        <f t="shared" si="7"/>
        <v>130096</v>
      </c>
      <c r="W27" s="244">
        <v>1219</v>
      </c>
      <c r="X27" s="244">
        <v>128877</v>
      </c>
    </row>
    <row r="28" spans="1:24" s="237" customFormat="1" ht="24" customHeight="1">
      <c r="A28" s="248" t="s">
        <v>73</v>
      </c>
      <c r="B28" s="249">
        <f t="shared" si="2"/>
        <v>1157053</v>
      </c>
      <c r="C28" s="250">
        <v>3094</v>
      </c>
      <c r="D28" s="250">
        <v>1106192</v>
      </c>
      <c r="E28" s="250">
        <v>47767</v>
      </c>
      <c r="F28" s="250">
        <f t="shared" si="3"/>
        <v>956778</v>
      </c>
      <c r="G28" s="250">
        <v>926</v>
      </c>
      <c r="H28" s="250">
        <v>932738</v>
      </c>
      <c r="I28" s="250">
        <v>23114</v>
      </c>
      <c r="J28" s="250">
        <f t="shared" si="4"/>
        <v>34329</v>
      </c>
      <c r="K28" s="250">
        <v>847</v>
      </c>
      <c r="L28" s="250">
        <v>29213</v>
      </c>
      <c r="M28" s="250">
        <v>4269</v>
      </c>
      <c r="N28" s="250">
        <f t="shared" si="5"/>
        <v>163254</v>
      </c>
      <c r="O28" s="250">
        <v>1204</v>
      </c>
      <c r="P28" s="250">
        <v>143520</v>
      </c>
      <c r="Q28" s="250">
        <v>18530</v>
      </c>
      <c r="R28" s="250">
        <f t="shared" si="6"/>
        <v>2692</v>
      </c>
      <c r="S28" s="250">
        <v>117</v>
      </c>
      <c r="T28" s="250">
        <v>721</v>
      </c>
      <c r="U28" s="250">
        <v>1854</v>
      </c>
      <c r="V28" s="250">
        <f t="shared" si="7"/>
        <v>130069</v>
      </c>
      <c r="W28" s="251">
        <v>1220</v>
      </c>
      <c r="X28" s="251">
        <v>128849</v>
      </c>
    </row>
    <row r="29" spans="1:20" s="237" customFormat="1" ht="16.5" customHeight="1">
      <c r="A29" s="252" t="s">
        <v>807</v>
      </c>
      <c r="I29" s="237" t="s">
        <v>9</v>
      </c>
      <c r="P29" s="237" t="s">
        <v>9</v>
      </c>
      <c r="Q29" s="237" t="s">
        <v>9</v>
      </c>
      <c r="T29" s="237" t="s">
        <v>9</v>
      </c>
    </row>
    <row r="30" spans="1:24" ht="13.5">
      <c r="A30" s="252" t="s">
        <v>808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</row>
    <row r="31" spans="1:24" ht="13.5">
      <c r="A31" s="252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</row>
  </sheetData>
  <sheetProtection/>
  <mergeCells count="7">
    <mergeCell ref="J5:M5"/>
    <mergeCell ref="N5:Q5"/>
    <mergeCell ref="R5:U5"/>
    <mergeCell ref="V5:X5"/>
    <mergeCell ref="A5:A6"/>
    <mergeCell ref="B5:E5"/>
    <mergeCell ref="F5:I5"/>
  </mergeCells>
  <printOptions/>
  <pageMargins left="0.31496062992125984" right="0.15748031496062992" top="0.7874015748031497" bottom="0.4330708661417323" header="0.5118110236220472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8.88671875" style="9" customWidth="1"/>
    <col min="2" max="2" width="6.88671875" style="9" customWidth="1"/>
    <col min="3" max="3" width="11.77734375" style="9" customWidth="1"/>
    <col min="4" max="4" width="7.6640625" style="9" bestFit="1" customWidth="1"/>
    <col min="5" max="5" width="10.77734375" style="9" bestFit="1" customWidth="1"/>
    <col min="6" max="6" width="6.77734375" style="9" customWidth="1"/>
    <col min="7" max="7" width="9.99609375" style="9" customWidth="1"/>
    <col min="8" max="8" width="6.77734375" style="9" customWidth="1"/>
    <col min="9" max="9" width="9.99609375" style="9" bestFit="1" customWidth="1"/>
    <col min="10" max="10" width="6.77734375" style="9" customWidth="1"/>
    <col min="11" max="11" width="10.4453125" style="9" customWidth="1"/>
    <col min="12" max="16384" width="8.88671875" style="9" customWidth="1"/>
  </cols>
  <sheetData>
    <row r="2" spans="1:11" ht="20.25" customHeight="1">
      <c r="A2" s="11" t="s">
        <v>494</v>
      </c>
      <c r="B2" s="31"/>
      <c r="C2" s="11"/>
      <c r="D2" s="31"/>
      <c r="E2" s="31"/>
      <c r="F2" s="31"/>
      <c r="G2" s="31"/>
      <c r="K2" s="585" t="s">
        <v>9</v>
      </c>
    </row>
    <row r="3" spans="2:11" ht="20.25" customHeight="1">
      <c r="B3" s="31"/>
      <c r="C3" s="11"/>
      <c r="D3" s="31"/>
      <c r="E3" s="31"/>
      <c r="F3" s="31"/>
      <c r="G3" s="31"/>
      <c r="K3" s="585"/>
    </row>
    <row r="4" s="183" customFormat="1" ht="21" customHeight="1">
      <c r="A4" s="751" t="s">
        <v>809</v>
      </c>
    </row>
    <row r="5" spans="1:12" s="203" customFormat="1" ht="18" customHeight="1">
      <c r="A5" s="675" t="s">
        <v>240</v>
      </c>
      <c r="B5" s="678" t="s">
        <v>241</v>
      </c>
      <c r="C5" s="679"/>
      <c r="D5" s="679"/>
      <c r="E5" s="679"/>
      <c r="F5" s="679"/>
      <c r="G5" s="679"/>
      <c r="H5" s="679"/>
      <c r="I5" s="679"/>
      <c r="J5" s="679"/>
      <c r="K5" s="679"/>
      <c r="L5" s="202"/>
    </row>
    <row r="6" spans="1:12" s="254" customFormat="1" ht="18" customHeight="1">
      <c r="A6" s="676"/>
      <c r="B6" s="680" t="s">
        <v>8</v>
      </c>
      <c r="C6" s="681"/>
      <c r="D6" s="680" t="s">
        <v>242</v>
      </c>
      <c r="E6" s="681"/>
      <c r="F6" s="680" t="s">
        <v>243</v>
      </c>
      <c r="G6" s="681"/>
      <c r="H6" s="680" t="s">
        <v>495</v>
      </c>
      <c r="I6" s="681"/>
      <c r="J6" s="680" t="s">
        <v>288</v>
      </c>
      <c r="K6" s="682"/>
      <c r="L6" s="478"/>
    </row>
    <row r="7" spans="1:12" s="254" customFormat="1" ht="18" customHeight="1">
      <c r="A7" s="677"/>
      <c r="B7" s="255" t="s">
        <v>244</v>
      </c>
      <c r="C7" s="256" t="s">
        <v>74</v>
      </c>
      <c r="D7" s="256" t="s">
        <v>75</v>
      </c>
      <c r="E7" s="256" t="s">
        <v>74</v>
      </c>
      <c r="F7" s="256" t="s">
        <v>75</v>
      </c>
      <c r="G7" s="256" t="s">
        <v>496</v>
      </c>
      <c r="H7" s="256" t="s">
        <v>75</v>
      </c>
      <c r="I7" s="256" t="s">
        <v>74</v>
      </c>
      <c r="J7" s="256" t="s">
        <v>75</v>
      </c>
      <c r="K7" s="257" t="s">
        <v>74</v>
      </c>
      <c r="L7" s="478"/>
    </row>
    <row r="8" spans="1:13" s="254" customFormat="1" ht="25.5" customHeight="1">
      <c r="A8" s="258" t="s">
        <v>263</v>
      </c>
      <c r="B8" s="259">
        <v>20298</v>
      </c>
      <c r="C8" s="260">
        <v>522722279</v>
      </c>
      <c r="D8" s="261">
        <v>1561</v>
      </c>
      <c r="E8" s="254">
        <v>284521960</v>
      </c>
      <c r="F8" s="213">
        <v>0</v>
      </c>
      <c r="G8" s="254">
        <v>4616096</v>
      </c>
      <c r="H8" s="254">
        <v>17075</v>
      </c>
      <c r="I8" s="254">
        <v>226564117</v>
      </c>
      <c r="J8" s="261">
        <v>1662</v>
      </c>
      <c r="K8" s="261">
        <v>7020106</v>
      </c>
      <c r="M8" s="478"/>
    </row>
    <row r="9" spans="1:11" s="254" customFormat="1" ht="25.5" customHeight="1">
      <c r="A9" s="258" t="s">
        <v>266</v>
      </c>
      <c r="B9" s="259">
        <v>20350</v>
      </c>
      <c r="C9" s="260">
        <v>504229407</v>
      </c>
      <c r="D9" s="261">
        <v>1561</v>
      </c>
      <c r="E9" s="254">
        <v>293159832</v>
      </c>
      <c r="F9" s="213">
        <v>0</v>
      </c>
      <c r="G9" s="254">
        <v>4469325</v>
      </c>
      <c r="H9" s="254">
        <v>17066</v>
      </c>
      <c r="I9" s="254">
        <v>198900403</v>
      </c>
      <c r="J9" s="261">
        <v>1723</v>
      </c>
      <c r="K9" s="261">
        <v>7699847</v>
      </c>
    </row>
    <row r="10" spans="1:11" s="254" customFormat="1" ht="25.5" customHeight="1">
      <c r="A10" s="258" t="s">
        <v>269</v>
      </c>
      <c r="B10" s="259">
        <v>20407</v>
      </c>
      <c r="C10" s="260">
        <v>510964197</v>
      </c>
      <c r="D10" s="261">
        <v>1561</v>
      </c>
      <c r="E10" s="254">
        <v>294260293</v>
      </c>
      <c r="F10" s="213">
        <v>0</v>
      </c>
      <c r="G10" s="254">
        <v>4394578</v>
      </c>
      <c r="H10" s="254">
        <v>17064</v>
      </c>
      <c r="I10" s="254">
        <v>203315669</v>
      </c>
      <c r="J10" s="254">
        <v>1782</v>
      </c>
      <c r="K10" s="254">
        <v>8993657</v>
      </c>
    </row>
    <row r="11" spans="1:11" s="254" customFormat="1" ht="25.5" customHeight="1">
      <c r="A11" s="258" t="s">
        <v>282</v>
      </c>
      <c r="B11" s="259">
        <v>20447</v>
      </c>
      <c r="C11" s="260">
        <v>487151842</v>
      </c>
      <c r="D11" s="254">
        <v>1561</v>
      </c>
      <c r="E11" s="254">
        <v>288223612</v>
      </c>
      <c r="F11" s="213">
        <v>0</v>
      </c>
      <c r="G11" s="254">
        <v>4469621</v>
      </c>
      <c r="H11" s="254">
        <v>17015</v>
      </c>
      <c r="I11" s="254">
        <v>185010055</v>
      </c>
      <c r="J11" s="254">
        <v>1871</v>
      </c>
      <c r="K11" s="254">
        <v>9448554</v>
      </c>
    </row>
    <row r="12" spans="1:11" s="254" customFormat="1" ht="25.5" customHeight="1">
      <c r="A12" s="258" t="s">
        <v>410</v>
      </c>
      <c r="B12" s="259">
        <v>20620</v>
      </c>
      <c r="C12" s="260">
        <v>489525411</v>
      </c>
      <c r="D12" s="254">
        <v>1561</v>
      </c>
      <c r="E12" s="254">
        <v>290264642</v>
      </c>
      <c r="F12" s="216">
        <v>0</v>
      </c>
      <c r="G12" s="254">
        <v>4376800</v>
      </c>
      <c r="H12" s="254">
        <v>17009</v>
      </c>
      <c r="I12" s="254">
        <v>183659723</v>
      </c>
      <c r="J12" s="254">
        <v>2050</v>
      </c>
      <c r="K12" s="254">
        <v>11224246</v>
      </c>
    </row>
    <row r="13" spans="1:11" s="254" customFormat="1" ht="25.5" customHeight="1">
      <c r="A13" s="258" t="s">
        <v>409</v>
      </c>
      <c r="B13" s="259">
        <v>14650</v>
      </c>
      <c r="C13" s="260">
        <v>484947817</v>
      </c>
      <c r="D13" s="260">
        <v>1561</v>
      </c>
      <c r="E13" s="260">
        <v>286411154</v>
      </c>
      <c r="F13" s="216">
        <v>0</v>
      </c>
      <c r="G13" s="260">
        <v>4445337</v>
      </c>
      <c r="H13" s="260">
        <v>10967</v>
      </c>
      <c r="I13" s="260">
        <v>182069809</v>
      </c>
      <c r="J13" s="260">
        <v>2122</v>
      </c>
      <c r="K13" s="260">
        <v>12021517</v>
      </c>
    </row>
    <row r="14" spans="1:11" s="254" customFormat="1" ht="25.5" customHeight="1">
      <c r="A14" s="258" t="s">
        <v>493</v>
      </c>
      <c r="B14" s="259">
        <f>D14+H14+J14+F14</f>
        <v>20179</v>
      </c>
      <c r="C14" s="260">
        <f>E14+G14+I14+K14</f>
        <v>414025941.05</v>
      </c>
      <c r="D14" s="260">
        <f>SUM(D29)</f>
        <v>1521</v>
      </c>
      <c r="E14" s="260">
        <f>SUM(E18:E29)</f>
        <v>238219817</v>
      </c>
      <c r="F14" s="216">
        <f>SUM(F18:F29)</f>
        <v>0</v>
      </c>
      <c r="G14" s="260">
        <f>SUM(G18:G29)</f>
        <v>5178212.25</v>
      </c>
      <c r="H14" s="260">
        <f>SUM(H29)</f>
        <v>16523</v>
      </c>
      <c r="I14" s="260">
        <f>SUM(I18:I29)</f>
        <v>155834571</v>
      </c>
      <c r="J14" s="260">
        <f>SUM(J29)</f>
        <v>2135</v>
      </c>
      <c r="K14" s="260">
        <f>SUM(K18:K29)</f>
        <v>14793340.8</v>
      </c>
    </row>
    <row r="15" spans="1:11" s="254" customFormat="1" ht="25.5" customHeight="1">
      <c r="A15" s="258" t="s">
        <v>517</v>
      </c>
      <c r="B15" s="259">
        <v>20467</v>
      </c>
      <c r="C15" s="260">
        <v>441022779</v>
      </c>
      <c r="D15" s="254">
        <v>1521</v>
      </c>
      <c r="E15" s="254">
        <v>247730145</v>
      </c>
      <c r="F15" s="216">
        <v>0</v>
      </c>
      <c r="G15" s="254">
        <v>4455302</v>
      </c>
      <c r="H15" s="254">
        <v>16737</v>
      </c>
      <c r="I15" s="254">
        <v>175856748</v>
      </c>
      <c r="J15" s="254">
        <v>2209</v>
      </c>
      <c r="K15" s="254">
        <v>12980584</v>
      </c>
    </row>
    <row r="16" spans="1:11" s="254" customFormat="1" ht="25.5" customHeight="1">
      <c r="A16" s="258" t="s">
        <v>557</v>
      </c>
      <c r="B16" s="259">
        <f>D16+H16+J16+F16</f>
        <v>20179</v>
      </c>
      <c r="C16" s="260">
        <f>E16+G16+I16+K16</f>
        <v>414025941.05</v>
      </c>
      <c r="D16" s="260">
        <f>SUM(D29)</f>
        <v>1521</v>
      </c>
      <c r="E16" s="260">
        <f>SUM(E18:E29)</f>
        <v>238219817</v>
      </c>
      <c r="F16" s="216">
        <f>SUM(F18:F29)</f>
        <v>0</v>
      </c>
      <c r="G16" s="260">
        <f>SUM(G18:G29)</f>
        <v>5178212.25</v>
      </c>
      <c r="H16" s="260">
        <f>H29</f>
        <v>16523</v>
      </c>
      <c r="I16" s="260">
        <f>SUM(I18:I29)</f>
        <v>155834571</v>
      </c>
      <c r="J16" s="260">
        <f>SUM(J29)</f>
        <v>2135</v>
      </c>
      <c r="K16" s="260">
        <f>SUM(K18:K29)</f>
        <v>14793340.8</v>
      </c>
    </row>
    <row r="17" spans="1:7" s="254" customFormat="1" ht="4.5" customHeight="1">
      <c r="A17" s="211"/>
      <c r="B17" s="259"/>
      <c r="C17" s="260"/>
      <c r="D17" s="262"/>
      <c r="E17" s="262"/>
      <c r="F17" s="135"/>
      <c r="G17" s="135"/>
    </row>
    <row r="18" spans="1:11" s="254" customFormat="1" ht="26.25" customHeight="1">
      <c r="A18" s="258" t="s">
        <v>76</v>
      </c>
      <c r="B18" s="259">
        <f>D18+H18+J18+F18</f>
        <v>20474</v>
      </c>
      <c r="C18" s="260">
        <f>E18+G18+I18+K18</f>
        <v>31879865.25</v>
      </c>
      <c r="D18" s="254">
        <v>1521</v>
      </c>
      <c r="E18" s="194">
        <v>17738219</v>
      </c>
      <c r="F18" s="263">
        <v>0</v>
      </c>
      <c r="G18" s="194">
        <v>446212.25</v>
      </c>
      <c r="H18" s="478">
        <v>16737</v>
      </c>
      <c r="I18" s="478">
        <v>12804299</v>
      </c>
      <c r="J18" s="254">
        <v>2216</v>
      </c>
      <c r="K18" s="210">
        <v>891135</v>
      </c>
    </row>
    <row r="19" spans="1:11" s="254" customFormat="1" ht="26.25" customHeight="1">
      <c r="A19" s="258" t="s">
        <v>77</v>
      </c>
      <c r="B19" s="259">
        <f aca="true" t="shared" si="0" ref="B19:B29">D19+H19+J19+F19</f>
        <v>20457</v>
      </c>
      <c r="C19" s="260">
        <f aca="true" t="shared" si="1" ref="C19:C29">E19+G19+I19+K19</f>
        <v>31980884.5</v>
      </c>
      <c r="D19" s="254">
        <v>1521</v>
      </c>
      <c r="E19" s="194">
        <v>17775218</v>
      </c>
      <c r="F19" s="263">
        <v>0</v>
      </c>
      <c r="G19" s="194">
        <v>415884</v>
      </c>
      <c r="H19" s="478">
        <v>16737</v>
      </c>
      <c r="I19" s="478">
        <v>12899078</v>
      </c>
      <c r="J19" s="254">
        <v>2199</v>
      </c>
      <c r="K19" s="210">
        <v>890704.5</v>
      </c>
    </row>
    <row r="20" spans="1:11" s="254" customFormat="1" ht="26.25" customHeight="1">
      <c r="A20" s="258" t="s">
        <v>78</v>
      </c>
      <c r="B20" s="259">
        <f t="shared" si="0"/>
        <v>20448</v>
      </c>
      <c r="C20" s="260">
        <f t="shared" si="1"/>
        <v>35984261.5</v>
      </c>
      <c r="D20" s="254">
        <v>1521</v>
      </c>
      <c r="E20" s="194">
        <v>21170798</v>
      </c>
      <c r="F20" s="263">
        <v>0</v>
      </c>
      <c r="G20" s="194">
        <v>409403</v>
      </c>
      <c r="H20" s="478">
        <v>16736</v>
      </c>
      <c r="I20" s="478">
        <v>13056585</v>
      </c>
      <c r="J20" s="254">
        <v>2191</v>
      </c>
      <c r="K20" s="210">
        <v>1347475.4999999998</v>
      </c>
    </row>
    <row r="21" spans="1:11" s="254" customFormat="1" ht="26.25" customHeight="1">
      <c r="A21" s="258" t="s">
        <v>79</v>
      </c>
      <c r="B21" s="259">
        <f t="shared" si="0"/>
        <v>20454</v>
      </c>
      <c r="C21" s="260">
        <f t="shared" si="1"/>
        <v>35234893</v>
      </c>
      <c r="D21" s="254">
        <v>1521</v>
      </c>
      <c r="E21" s="194">
        <v>20522206</v>
      </c>
      <c r="F21" s="263">
        <v>0</v>
      </c>
      <c r="G21" s="194">
        <v>434999</v>
      </c>
      <c r="H21" s="478">
        <v>16735</v>
      </c>
      <c r="I21" s="478">
        <v>12866047</v>
      </c>
      <c r="J21" s="254">
        <v>2198</v>
      </c>
      <c r="K21" s="210">
        <v>1411641.0000000002</v>
      </c>
    </row>
    <row r="22" spans="1:11" s="254" customFormat="1" ht="26.25" customHeight="1">
      <c r="A22" s="258" t="s">
        <v>80</v>
      </c>
      <c r="B22" s="259">
        <f t="shared" si="0"/>
        <v>20436</v>
      </c>
      <c r="C22" s="260">
        <f t="shared" si="1"/>
        <v>36112019</v>
      </c>
      <c r="D22" s="254">
        <v>1521</v>
      </c>
      <c r="E22" s="194">
        <v>21182665</v>
      </c>
      <c r="F22" s="263">
        <v>0</v>
      </c>
      <c r="G22" s="194">
        <v>482136</v>
      </c>
      <c r="H22" s="478">
        <v>16735</v>
      </c>
      <c r="I22" s="478">
        <v>12842293</v>
      </c>
      <c r="J22" s="254">
        <v>2180</v>
      </c>
      <c r="K22" s="210">
        <v>1604925</v>
      </c>
    </row>
    <row r="23" spans="1:11" s="254" customFormat="1" ht="26.25" customHeight="1">
      <c r="A23" s="258" t="s">
        <v>81</v>
      </c>
      <c r="B23" s="259">
        <f t="shared" si="0"/>
        <v>20444</v>
      </c>
      <c r="C23" s="260">
        <f t="shared" si="1"/>
        <v>34451365.45</v>
      </c>
      <c r="D23" s="254">
        <v>1521</v>
      </c>
      <c r="E23" s="194">
        <v>20269629</v>
      </c>
      <c r="F23" s="263">
        <v>0</v>
      </c>
      <c r="G23" s="194">
        <v>410576</v>
      </c>
      <c r="H23" s="478">
        <v>16735</v>
      </c>
      <c r="I23" s="478">
        <v>12877622</v>
      </c>
      <c r="J23" s="254">
        <v>2188</v>
      </c>
      <c r="K23" s="210">
        <v>893538.45</v>
      </c>
    </row>
    <row r="24" spans="1:11" s="254" customFormat="1" ht="26.25" customHeight="1">
      <c r="A24" s="258" t="s">
        <v>82</v>
      </c>
      <c r="B24" s="259">
        <f t="shared" si="0"/>
        <v>20455</v>
      </c>
      <c r="C24" s="260">
        <f t="shared" si="1"/>
        <v>34692407.5</v>
      </c>
      <c r="D24" s="254">
        <v>1521</v>
      </c>
      <c r="E24" s="194">
        <v>19845558</v>
      </c>
      <c r="F24" s="263">
        <v>0</v>
      </c>
      <c r="G24" s="194">
        <v>425664</v>
      </c>
      <c r="H24" s="478">
        <v>16735</v>
      </c>
      <c r="I24" s="478">
        <v>13341082</v>
      </c>
      <c r="J24" s="254">
        <v>2199</v>
      </c>
      <c r="K24" s="210">
        <v>1080103.5</v>
      </c>
    </row>
    <row r="25" spans="1:11" s="254" customFormat="1" ht="26.25" customHeight="1">
      <c r="A25" s="258" t="s">
        <v>83</v>
      </c>
      <c r="B25" s="259">
        <f t="shared" si="0"/>
        <v>20439</v>
      </c>
      <c r="C25" s="260">
        <f t="shared" si="1"/>
        <v>34472441.35</v>
      </c>
      <c r="D25" s="254">
        <v>1521</v>
      </c>
      <c r="E25" s="194">
        <v>19681120</v>
      </c>
      <c r="F25" s="263">
        <v>0</v>
      </c>
      <c r="G25" s="194">
        <v>440914</v>
      </c>
      <c r="H25" s="478">
        <v>16718</v>
      </c>
      <c r="I25" s="478">
        <v>13473587</v>
      </c>
      <c r="J25" s="254">
        <v>2200</v>
      </c>
      <c r="K25" s="210">
        <v>876820.3500000001</v>
      </c>
    </row>
    <row r="26" spans="1:11" s="254" customFormat="1" ht="26.25" customHeight="1">
      <c r="A26" s="258" t="s">
        <v>84</v>
      </c>
      <c r="B26" s="259">
        <f t="shared" si="0"/>
        <v>20366</v>
      </c>
      <c r="C26" s="260">
        <f t="shared" si="1"/>
        <v>36098453</v>
      </c>
      <c r="D26" s="254">
        <v>1521</v>
      </c>
      <c r="E26" s="194">
        <v>21012320</v>
      </c>
      <c r="F26" s="263">
        <v>0</v>
      </c>
      <c r="G26" s="194">
        <v>413222</v>
      </c>
      <c r="H26" s="478">
        <v>16679</v>
      </c>
      <c r="I26" s="478">
        <v>13082497</v>
      </c>
      <c r="J26" s="254">
        <v>2166</v>
      </c>
      <c r="K26" s="210">
        <v>1590414</v>
      </c>
    </row>
    <row r="27" spans="1:11" s="254" customFormat="1" ht="26.25" customHeight="1">
      <c r="A27" s="258" t="s">
        <v>71</v>
      </c>
      <c r="B27" s="259">
        <f t="shared" si="0"/>
        <v>20317</v>
      </c>
      <c r="C27" s="260">
        <f t="shared" si="1"/>
        <v>34035854</v>
      </c>
      <c r="D27" s="254">
        <v>1521</v>
      </c>
      <c r="E27" s="194">
        <v>19009292</v>
      </c>
      <c r="F27" s="263">
        <v>0</v>
      </c>
      <c r="G27" s="194">
        <v>460808</v>
      </c>
      <c r="H27" s="478">
        <v>16625</v>
      </c>
      <c r="I27" s="478">
        <v>12969754</v>
      </c>
      <c r="J27" s="254">
        <v>2171</v>
      </c>
      <c r="K27" s="210">
        <v>1596000</v>
      </c>
    </row>
    <row r="28" spans="1:11" s="254" customFormat="1" ht="26.25" customHeight="1">
      <c r="A28" s="258" t="s">
        <v>72</v>
      </c>
      <c r="B28" s="259">
        <f t="shared" si="0"/>
        <v>20203</v>
      </c>
      <c r="C28" s="260">
        <f t="shared" si="1"/>
        <v>34820531.5</v>
      </c>
      <c r="D28" s="254">
        <v>1521</v>
      </c>
      <c r="E28" s="194">
        <v>20331936</v>
      </c>
      <c r="F28" s="263">
        <v>0</v>
      </c>
      <c r="G28" s="194">
        <v>406181</v>
      </c>
      <c r="H28" s="478">
        <v>16534</v>
      </c>
      <c r="I28" s="478">
        <v>12765368</v>
      </c>
      <c r="J28" s="254">
        <v>2148</v>
      </c>
      <c r="K28" s="210">
        <v>1317046.5</v>
      </c>
    </row>
    <row r="29" spans="1:11" s="254" customFormat="1" ht="26.25" customHeight="1">
      <c r="A29" s="264" t="s">
        <v>73</v>
      </c>
      <c r="B29" s="265">
        <f t="shared" si="0"/>
        <v>20179</v>
      </c>
      <c r="C29" s="266">
        <f t="shared" si="1"/>
        <v>34262965</v>
      </c>
      <c r="D29" s="267">
        <v>1521</v>
      </c>
      <c r="E29" s="212">
        <v>19680856</v>
      </c>
      <c r="F29" s="268">
        <v>0</v>
      </c>
      <c r="G29" s="212">
        <v>432213</v>
      </c>
      <c r="H29" s="267">
        <v>16523</v>
      </c>
      <c r="I29" s="267">
        <v>12856359</v>
      </c>
      <c r="J29" s="267">
        <v>2135</v>
      </c>
      <c r="K29" s="304">
        <v>1293537.0000000002</v>
      </c>
    </row>
    <row r="30" spans="1:11" ht="13.5">
      <c r="A30" s="269" t="s">
        <v>810</v>
      </c>
      <c r="B30" s="270"/>
      <c r="C30" s="270"/>
      <c r="D30" s="270"/>
      <c r="E30" s="270"/>
      <c r="F30" s="271"/>
      <c r="G30" s="270"/>
      <c r="H30" s="270"/>
      <c r="I30" s="269"/>
      <c r="J30" s="270"/>
      <c r="K30" s="270"/>
    </row>
    <row r="31" spans="1:11" ht="13.5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</sheetData>
  <sheetProtection/>
  <mergeCells count="7">
    <mergeCell ref="A5:A7"/>
    <mergeCell ref="B5:K5"/>
    <mergeCell ref="B6:C6"/>
    <mergeCell ref="F6:G6"/>
    <mergeCell ref="J6:K6"/>
    <mergeCell ref="D6:E6"/>
    <mergeCell ref="H6:I6"/>
  </mergeCells>
  <printOptions/>
  <pageMargins left="0.1968503937007874" right="0.15748031496062992" top="0.6692913385826772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77734375" defaultRowHeight="13.5"/>
  <cols>
    <col min="1" max="1" width="8.88671875" style="21" customWidth="1"/>
    <col min="2" max="2" width="13.3359375" style="9" bestFit="1" customWidth="1"/>
    <col min="3" max="3" width="12.3359375" style="9" bestFit="1" customWidth="1"/>
    <col min="4" max="4" width="12.21484375" style="9" bestFit="1" customWidth="1"/>
    <col min="5" max="5" width="12.3359375" style="9" bestFit="1" customWidth="1"/>
    <col min="6" max="6" width="11.3359375" style="9" bestFit="1" customWidth="1"/>
    <col min="7" max="9" width="11.21484375" style="9" bestFit="1" customWidth="1"/>
    <col min="10" max="10" width="11.3359375" style="9" bestFit="1" customWidth="1"/>
    <col min="11" max="12" width="12.3359375" style="9" bestFit="1" customWidth="1"/>
    <col min="13" max="13" width="11.3359375" style="9" bestFit="1" customWidth="1"/>
    <col min="14" max="14" width="9.3359375" style="9" bestFit="1" customWidth="1"/>
    <col min="15" max="15" width="11.3359375" style="9" bestFit="1" customWidth="1"/>
    <col min="16" max="16384" width="8.77734375" style="9" customWidth="1"/>
  </cols>
  <sheetData>
    <row r="1" spans="1:2" s="32" customFormat="1" ht="15" customHeight="1">
      <c r="A1" s="33"/>
      <c r="B1" s="34"/>
    </row>
    <row r="2" s="32" customFormat="1" ht="18.75">
      <c r="A2" s="34" t="s">
        <v>497</v>
      </c>
    </row>
    <row r="3" s="32" customFormat="1" ht="13.5">
      <c r="A3" s="33"/>
    </row>
    <row r="4" spans="1:3" s="192" customFormat="1" ht="18.75" customHeight="1">
      <c r="A4" s="218" t="s">
        <v>781</v>
      </c>
      <c r="B4" s="218"/>
      <c r="C4" s="218"/>
    </row>
    <row r="5" spans="1:15" s="272" customFormat="1" ht="18.75" customHeight="1">
      <c r="A5" s="613" t="s">
        <v>302</v>
      </c>
      <c r="B5" s="610" t="s">
        <v>301</v>
      </c>
      <c r="C5" s="684" t="s">
        <v>300</v>
      </c>
      <c r="D5" s="685"/>
      <c r="E5" s="685"/>
      <c r="F5" s="685"/>
      <c r="G5" s="479" t="s">
        <v>299</v>
      </c>
      <c r="H5" s="684" t="s">
        <v>298</v>
      </c>
      <c r="I5" s="685"/>
      <c r="J5" s="685"/>
      <c r="K5" s="684" t="s">
        <v>297</v>
      </c>
      <c r="L5" s="685"/>
      <c r="M5" s="685"/>
      <c r="N5" s="685"/>
      <c r="O5" s="683" t="s">
        <v>296</v>
      </c>
    </row>
    <row r="6" spans="1:15" s="273" customFormat="1" ht="18.75" customHeight="1">
      <c r="A6" s="613"/>
      <c r="B6" s="610"/>
      <c r="C6" s="480"/>
      <c r="D6" s="479" t="s">
        <v>293</v>
      </c>
      <c r="E6" s="479" t="s">
        <v>295</v>
      </c>
      <c r="F6" s="479" t="s">
        <v>294</v>
      </c>
      <c r="G6" s="479" t="s">
        <v>293</v>
      </c>
      <c r="H6" s="481"/>
      <c r="I6" s="479" t="s">
        <v>293</v>
      </c>
      <c r="J6" s="479" t="s">
        <v>292</v>
      </c>
      <c r="K6" s="481"/>
      <c r="L6" s="479" t="s">
        <v>291</v>
      </c>
      <c r="M6" s="479" t="s">
        <v>290</v>
      </c>
      <c r="N6" s="479" t="s">
        <v>289</v>
      </c>
      <c r="O6" s="683"/>
    </row>
    <row r="7" spans="1:15" s="272" customFormat="1" ht="23.25" customHeight="1">
      <c r="A7" s="185">
        <v>2009</v>
      </c>
      <c r="B7" s="482">
        <v>111779744</v>
      </c>
      <c r="C7" s="483">
        <v>67582774</v>
      </c>
      <c r="D7" s="484">
        <v>53673661</v>
      </c>
      <c r="E7" s="484">
        <v>12821157</v>
      </c>
      <c r="F7" s="484">
        <v>1087956</v>
      </c>
      <c r="G7" s="484">
        <v>7622082</v>
      </c>
      <c r="H7" s="483">
        <v>9203834</v>
      </c>
      <c r="I7" s="484">
        <v>8109245</v>
      </c>
      <c r="J7" s="484">
        <v>1094589</v>
      </c>
      <c r="K7" s="483">
        <v>25752740</v>
      </c>
      <c r="L7" s="484">
        <v>20056175</v>
      </c>
      <c r="M7" s="484">
        <v>4966912</v>
      </c>
      <c r="N7" s="484">
        <v>729653</v>
      </c>
      <c r="O7" s="484">
        <v>1618314</v>
      </c>
    </row>
    <row r="8" spans="1:16" s="147" customFormat="1" ht="23.25" customHeight="1">
      <c r="A8" s="71">
        <v>2010</v>
      </c>
      <c r="B8" s="586">
        <v>115170657</v>
      </c>
      <c r="C8" s="586">
        <v>69880054</v>
      </c>
      <c r="D8" s="586">
        <v>55141663</v>
      </c>
      <c r="E8" s="586">
        <v>13637621</v>
      </c>
      <c r="F8" s="586">
        <v>1100770</v>
      </c>
      <c r="G8" s="586">
        <v>9547219</v>
      </c>
      <c r="H8" s="586">
        <v>9038837</v>
      </c>
      <c r="I8" s="586">
        <v>7839607</v>
      </c>
      <c r="J8" s="586">
        <v>1199230</v>
      </c>
      <c r="K8" s="586">
        <v>25156813</v>
      </c>
      <c r="L8" s="586">
        <v>19286766</v>
      </c>
      <c r="M8" s="586">
        <v>5489833</v>
      </c>
      <c r="N8" s="586">
        <v>380214</v>
      </c>
      <c r="O8" s="586">
        <v>1547734</v>
      </c>
      <c r="P8" s="139"/>
    </row>
    <row r="9" spans="1:15" s="147" customFormat="1" ht="23.25" customHeight="1">
      <c r="A9" s="71">
        <v>2011</v>
      </c>
      <c r="B9" s="587">
        <v>121272835</v>
      </c>
      <c r="C9" s="586">
        <v>66168485</v>
      </c>
      <c r="D9" s="586">
        <v>51272376</v>
      </c>
      <c r="E9" s="586">
        <v>13747198</v>
      </c>
      <c r="F9" s="586">
        <v>1148911</v>
      </c>
      <c r="G9" s="586">
        <v>17895076</v>
      </c>
      <c r="H9" s="586">
        <v>8915886</v>
      </c>
      <c r="I9" s="586">
        <v>7586862</v>
      </c>
      <c r="J9" s="586">
        <v>1329024</v>
      </c>
      <c r="K9" s="586">
        <v>26735278</v>
      </c>
      <c r="L9" s="586">
        <v>20502834</v>
      </c>
      <c r="M9" s="586">
        <v>5867489</v>
      </c>
      <c r="N9" s="586">
        <v>364955</v>
      </c>
      <c r="O9" s="586">
        <v>1558110</v>
      </c>
    </row>
    <row r="10" spans="1:15" s="147" customFormat="1" ht="23.25" customHeight="1">
      <c r="A10" s="71">
        <v>2012</v>
      </c>
      <c r="B10" s="587">
        <v>126475464</v>
      </c>
      <c r="C10" s="586">
        <v>61563232</v>
      </c>
      <c r="D10" s="586">
        <v>46775921</v>
      </c>
      <c r="E10" s="586">
        <v>13675404</v>
      </c>
      <c r="F10" s="586">
        <v>1111907</v>
      </c>
      <c r="G10" s="586">
        <v>26228021</v>
      </c>
      <c r="H10" s="586">
        <v>8911681</v>
      </c>
      <c r="I10" s="586">
        <v>7483542</v>
      </c>
      <c r="J10" s="586">
        <v>1428139</v>
      </c>
      <c r="K10" s="586">
        <v>28193828</v>
      </c>
      <c r="L10" s="586">
        <v>21714194</v>
      </c>
      <c r="M10" s="586">
        <v>6091488</v>
      </c>
      <c r="N10" s="586">
        <v>388146</v>
      </c>
      <c r="O10" s="586">
        <v>1578702</v>
      </c>
    </row>
    <row r="11" spans="1:15" s="147" customFormat="1" ht="23.25" customHeight="1">
      <c r="A11" s="71">
        <v>2013</v>
      </c>
      <c r="B11" s="587">
        <v>133864949</v>
      </c>
      <c r="C11" s="586">
        <v>60973424</v>
      </c>
      <c r="D11" s="586">
        <v>46050724</v>
      </c>
      <c r="E11" s="586">
        <v>13849382</v>
      </c>
      <c r="F11" s="586">
        <v>1073318</v>
      </c>
      <c r="G11" s="586">
        <v>32182360</v>
      </c>
      <c r="H11" s="586">
        <v>9093417</v>
      </c>
      <c r="I11" s="586">
        <v>7632181</v>
      </c>
      <c r="J11" s="586">
        <v>1461236</v>
      </c>
      <c r="K11" s="586">
        <v>30084824</v>
      </c>
      <c r="L11" s="586">
        <v>23579177</v>
      </c>
      <c r="M11" s="586">
        <v>6140268</v>
      </c>
      <c r="N11" s="586">
        <v>365379</v>
      </c>
      <c r="O11" s="586">
        <v>1530924</v>
      </c>
    </row>
    <row r="12" spans="1:15" s="147" customFormat="1" ht="23.25" customHeight="1">
      <c r="A12" s="71">
        <v>2014</v>
      </c>
      <c r="B12" s="587">
        <v>133836224</v>
      </c>
      <c r="C12" s="586">
        <v>53628539</v>
      </c>
      <c r="D12" s="586">
        <v>39773567</v>
      </c>
      <c r="E12" s="586">
        <v>12911349</v>
      </c>
      <c r="F12" s="586">
        <v>943623</v>
      </c>
      <c r="G12" s="586">
        <v>39475043</v>
      </c>
      <c r="H12" s="586">
        <v>8055327</v>
      </c>
      <c r="I12" s="586">
        <v>6685231</v>
      </c>
      <c r="J12" s="586">
        <v>1370096</v>
      </c>
      <c r="K12" s="586">
        <v>31084157</v>
      </c>
      <c r="L12" s="586">
        <v>24762894</v>
      </c>
      <c r="M12" s="586">
        <v>5994689</v>
      </c>
      <c r="N12" s="586">
        <v>326574</v>
      </c>
      <c r="O12" s="586">
        <v>1593158</v>
      </c>
    </row>
    <row r="13" spans="1:15" s="147" customFormat="1" ht="23.25" customHeight="1">
      <c r="A13" s="71">
        <v>2015</v>
      </c>
      <c r="B13" s="587">
        <f>C13+G13+H13+K13+O13</f>
        <v>163348859</v>
      </c>
      <c r="C13" s="586">
        <f>SUM(D13:F13)</f>
        <v>45859928</v>
      </c>
      <c r="D13" s="586">
        <f>SUM(D17:D28)</f>
        <v>31267823</v>
      </c>
      <c r="E13" s="586">
        <f>SUM(E17:E28)</f>
        <v>13134743</v>
      </c>
      <c r="F13" s="586">
        <f>SUM(F17:F28)</f>
        <v>1457362</v>
      </c>
      <c r="G13" s="586">
        <f>SUM(G17:G28)</f>
        <v>64261118</v>
      </c>
      <c r="H13" s="586">
        <f>SUM(I13:J13)</f>
        <v>7019801</v>
      </c>
      <c r="I13" s="586">
        <f>SUM(I17:I28)</f>
        <v>5095318</v>
      </c>
      <c r="J13" s="586">
        <f>SUM(J17:J28)</f>
        <v>1924483</v>
      </c>
      <c r="K13" s="586">
        <f>SUM(L13:N13)</f>
        <v>43795693</v>
      </c>
      <c r="L13" s="586">
        <f>SUM(L17:L28)</f>
        <v>36211155</v>
      </c>
      <c r="M13" s="586">
        <f>SUM(M17:M28)</f>
        <v>7179914</v>
      </c>
      <c r="N13" s="586">
        <f>SUM(N17:N28)</f>
        <v>404624</v>
      </c>
      <c r="O13" s="586">
        <f>SUM(O17:O28)</f>
        <v>2412319</v>
      </c>
    </row>
    <row r="14" spans="1:15" s="147" customFormat="1" ht="23.25" customHeight="1">
      <c r="A14" s="71">
        <v>2016</v>
      </c>
      <c r="B14" s="587">
        <v>163076639</v>
      </c>
      <c r="C14" s="586">
        <v>51132333</v>
      </c>
      <c r="D14" s="586">
        <v>35762473</v>
      </c>
      <c r="E14" s="586">
        <v>14093340</v>
      </c>
      <c r="F14" s="586">
        <v>1276520</v>
      </c>
      <c r="G14" s="586">
        <v>60115439</v>
      </c>
      <c r="H14" s="586">
        <v>8536966</v>
      </c>
      <c r="I14" s="586">
        <v>6683244</v>
      </c>
      <c r="J14" s="586">
        <v>1853722</v>
      </c>
      <c r="K14" s="586">
        <v>40724899</v>
      </c>
      <c r="L14" s="586">
        <v>33296596</v>
      </c>
      <c r="M14" s="586">
        <v>7034190</v>
      </c>
      <c r="N14" s="586">
        <v>394113</v>
      </c>
      <c r="O14" s="586">
        <v>2567002</v>
      </c>
    </row>
    <row r="15" spans="1:15" s="147" customFormat="1" ht="23.25" customHeight="1">
      <c r="A15" s="71">
        <v>2017</v>
      </c>
      <c r="B15" s="587">
        <f aca="true" t="shared" si="0" ref="B15:B28">C15+G15+H15+K15+O15</f>
        <v>163348859</v>
      </c>
      <c r="C15" s="586">
        <f aca="true" t="shared" si="1" ref="C15:C28">SUM(D15:F15)</f>
        <v>45859928</v>
      </c>
      <c r="D15" s="586">
        <f>SUM(D17:D28)</f>
        <v>31267823</v>
      </c>
      <c r="E15" s="586">
        <f>SUM(E17:E28)</f>
        <v>13134743</v>
      </c>
      <c r="F15" s="586">
        <f>SUM(F17:F28)</f>
        <v>1457362</v>
      </c>
      <c r="G15" s="586">
        <f>SUM(G17:G28)</f>
        <v>64261118</v>
      </c>
      <c r="H15" s="586">
        <f aca="true" t="shared" si="2" ref="H15:H28">SUM(I15:J15)</f>
        <v>7019801</v>
      </c>
      <c r="I15" s="586">
        <f>SUM(I17:I28)</f>
        <v>5095318</v>
      </c>
      <c r="J15" s="586">
        <f>SUM(J17:J28)</f>
        <v>1924483</v>
      </c>
      <c r="K15" s="586">
        <f aca="true" t="shared" si="3" ref="K15:K28">SUM(L15:N15)</f>
        <v>43795693</v>
      </c>
      <c r="L15" s="586">
        <f>SUM(L17:L28)</f>
        <v>36211155</v>
      </c>
      <c r="M15" s="586">
        <f>SUM(M17:M28)</f>
        <v>7179914</v>
      </c>
      <c r="N15" s="586">
        <f>SUM(N17:N28)</f>
        <v>404624</v>
      </c>
      <c r="O15" s="586">
        <f>SUM(O17:O28)</f>
        <v>2412319</v>
      </c>
    </row>
    <row r="16" spans="1:15" s="147" customFormat="1" ht="11.25" customHeight="1">
      <c r="A16" s="224"/>
      <c r="B16" s="587"/>
      <c r="C16" s="586"/>
      <c r="D16" s="192"/>
      <c r="E16" s="192"/>
      <c r="F16" s="192"/>
      <c r="G16" s="192"/>
      <c r="H16" s="586"/>
      <c r="I16" s="192"/>
      <c r="J16" s="192"/>
      <c r="K16" s="586"/>
      <c r="L16" s="192"/>
      <c r="M16" s="192"/>
      <c r="N16" s="192"/>
      <c r="O16" s="192"/>
    </row>
    <row r="17" spans="1:15" s="147" customFormat="1" ht="21.75" customHeight="1">
      <c r="A17" s="71" t="s">
        <v>86</v>
      </c>
      <c r="B17" s="587">
        <f t="shared" si="0"/>
        <v>12810139</v>
      </c>
      <c r="C17" s="586">
        <f t="shared" si="1"/>
        <v>3658942</v>
      </c>
      <c r="D17" s="586">
        <v>2606758</v>
      </c>
      <c r="E17" s="586">
        <v>937429</v>
      </c>
      <c r="F17" s="586">
        <v>114755</v>
      </c>
      <c r="G17" s="586">
        <v>5037651</v>
      </c>
      <c r="H17" s="586">
        <f t="shared" si="2"/>
        <v>653693</v>
      </c>
      <c r="I17" s="586">
        <v>483706</v>
      </c>
      <c r="J17" s="586">
        <v>169987</v>
      </c>
      <c r="K17" s="586">
        <f t="shared" si="3"/>
        <v>3288416</v>
      </c>
      <c r="L17" s="586">
        <v>2690034</v>
      </c>
      <c r="M17" s="586">
        <v>566119</v>
      </c>
      <c r="N17" s="586">
        <v>32263</v>
      </c>
      <c r="O17" s="586">
        <v>171437</v>
      </c>
    </row>
    <row r="18" spans="1:15" s="147" customFormat="1" ht="21.75" customHeight="1">
      <c r="A18" s="71" t="s">
        <v>87</v>
      </c>
      <c r="B18" s="587">
        <f t="shared" si="0"/>
        <v>12525095</v>
      </c>
      <c r="C18" s="586">
        <f t="shared" si="1"/>
        <v>3609320</v>
      </c>
      <c r="D18" s="586">
        <v>2482332</v>
      </c>
      <c r="E18" s="586">
        <v>1010697</v>
      </c>
      <c r="F18" s="586">
        <v>116291</v>
      </c>
      <c r="G18" s="586">
        <v>4868911</v>
      </c>
      <c r="H18" s="586">
        <f t="shared" si="2"/>
        <v>599630</v>
      </c>
      <c r="I18" s="586">
        <v>442357</v>
      </c>
      <c r="J18" s="586">
        <v>157273</v>
      </c>
      <c r="K18" s="586">
        <f t="shared" si="3"/>
        <v>3286327</v>
      </c>
      <c r="L18" s="586">
        <v>2701432</v>
      </c>
      <c r="M18" s="586">
        <v>552685</v>
      </c>
      <c r="N18" s="586">
        <v>32210</v>
      </c>
      <c r="O18" s="586">
        <v>160907</v>
      </c>
    </row>
    <row r="19" spans="1:15" s="147" customFormat="1" ht="21.75" customHeight="1">
      <c r="A19" s="71" t="s">
        <v>88</v>
      </c>
      <c r="B19" s="587">
        <f t="shared" si="0"/>
        <v>14661298</v>
      </c>
      <c r="C19" s="586">
        <f t="shared" si="1"/>
        <v>4422208</v>
      </c>
      <c r="D19" s="586">
        <v>2980797</v>
      </c>
      <c r="E19" s="586">
        <v>1324481</v>
      </c>
      <c r="F19" s="586">
        <v>116930</v>
      </c>
      <c r="G19" s="586">
        <v>5625905</v>
      </c>
      <c r="H19" s="586">
        <f t="shared" si="2"/>
        <v>591405</v>
      </c>
      <c r="I19" s="586">
        <v>452734</v>
      </c>
      <c r="J19" s="586">
        <v>138671</v>
      </c>
      <c r="K19" s="586">
        <f t="shared" si="3"/>
        <v>3834043</v>
      </c>
      <c r="L19" s="586">
        <v>3165542</v>
      </c>
      <c r="M19" s="586">
        <v>632070</v>
      </c>
      <c r="N19" s="586">
        <v>36431</v>
      </c>
      <c r="O19" s="586">
        <v>187737</v>
      </c>
    </row>
    <row r="20" spans="1:15" s="147" customFormat="1" ht="21.75" customHeight="1">
      <c r="A20" s="71" t="s">
        <v>89</v>
      </c>
      <c r="B20" s="587">
        <f t="shared" si="0"/>
        <v>14174767</v>
      </c>
      <c r="C20" s="586">
        <f t="shared" si="1"/>
        <v>4144262</v>
      </c>
      <c r="D20" s="586">
        <v>2821491</v>
      </c>
      <c r="E20" s="586">
        <v>1201722</v>
      </c>
      <c r="F20" s="586">
        <v>121049</v>
      </c>
      <c r="G20" s="586">
        <v>5522914</v>
      </c>
      <c r="H20" s="586">
        <f t="shared" si="2"/>
        <v>600278</v>
      </c>
      <c r="I20" s="586">
        <v>450420</v>
      </c>
      <c r="J20" s="586">
        <v>149858</v>
      </c>
      <c r="K20" s="586">
        <f t="shared" si="3"/>
        <v>3727091</v>
      </c>
      <c r="L20" s="586">
        <v>3079471</v>
      </c>
      <c r="M20" s="586">
        <v>612457</v>
      </c>
      <c r="N20" s="586">
        <v>35163</v>
      </c>
      <c r="O20" s="586">
        <v>180222</v>
      </c>
    </row>
    <row r="21" spans="1:15" s="147" customFormat="1" ht="21.75" customHeight="1">
      <c r="A21" s="71" t="s">
        <v>90</v>
      </c>
      <c r="B21" s="587">
        <f t="shared" si="0"/>
        <v>14714285</v>
      </c>
      <c r="C21" s="586">
        <f t="shared" si="1"/>
        <v>4368796</v>
      </c>
      <c r="D21" s="586">
        <v>2880646</v>
      </c>
      <c r="E21" s="586">
        <v>1345018</v>
      </c>
      <c r="F21" s="586">
        <v>143132</v>
      </c>
      <c r="G21" s="586">
        <v>5655500</v>
      </c>
      <c r="H21" s="586">
        <f t="shared" si="2"/>
        <v>688253</v>
      </c>
      <c r="I21" s="586">
        <v>490473</v>
      </c>
      <c r="J21" s="586">
        <v>197780</v>
      </c>
      <c r="K21" s="586">
        <f t="shared" si="3"/>
        <v>3815865</v>
      </c>
      <c r="L21" s="586">
        <v>3157343</v>
      </c>
      <c r="M21" s="586">
        <v>623808</v>
      </c>
      <c r="N21" s="586">
        <v>34714</v>
      </c>
      <c r="O21" s="586">
        <v>185871</v>
      </c>
    </row>
    <row r="22" spans="1:15" s="147" customFormat="1" ht="21.75" customHeight="1">
      <c r="A22" s="71" t="s">
        <v>91</v>
      </c>
      <c r="B22" s="587">
        <f t="shared" si="0"/>
        <v>13599325</v>
      </c>
      <c r="C22" s="586">
        <f t="shared" si="1"/>
        <v>3818450</v>
      </c>
      <c r="D22" s="586">
        <v>2620493</v>
      </c>
      <c r="E22" s="586">
        <v>1089450</v>
      </c>
      <c r="F22" s="586">
        <v>108507</v>
      </c>
      <c r="G22" s="586">
        <v>5295663</v>
      </c>
      <c r="H22" s="586">
        <f t="shared" si="2"/>
        <v>534534</v>
      </c>
      <c r="I22" s="586">
        <v>394574</v>
      </c>
      <c r="J22" s="586">
        <v>139960</v>
      </c>
      <c r="K22" s="586">
        <f t="shared" si="3"/>
        <v>3769450</v>
      </c>
      <c r="L22" s="586">
        <v>3120464</v>
      </c>
      <c r="M22" s="586">
        <v>613838</v>
      </c>
      <c r="N22" s="586">
        <v>35148</v>
      </c>
      <c r="O22" s="586">
        <v>181228</v>
      </c>
    </row>
    <row r="23" spans="1:15" s="147" customFormat="1" ht="21.75" customHeight="1">
      <c r="A23" s="71" t="s">
        <v>92</v>
      </c>
      <c r="B23" s="587">
        <f t="shared" si="0"/>
        <v>13079786</v>
      </c>
      <c r="C23" s="586">
        <f t="shared" si="1"/>
        <v>3580430</v>
      </c>
      <c r="D23" s="586">
        <v>2454494</v>
      </c>
      <c r="E23" s="586">
        <v>1007874</v>
      </c>
      <c r="F23" s="586">
        <v>118062</v>
      </c>
      <c r="G23" s="586">
        <v>5090641</v>
      </c>
      <c r="H23" s="586">
        <f t="shared" si="2"/>
        <v>557525</v>
      </c>
      <c r="I23" s="586">
        <v>393782</v>
      </c>
      <c r="J23" s="586">
        <v>163743</v>
      </c>
      <c r="K23" s="586">
        <f t="shared" si="3"/>
        <v>3663859</v>
      </c>
      <c r="L23" s="586">
        <v>3036734</v>
      </c>
      <c r="M23" s="586">
        <v>594485</v>
      </c>
      <c r="N23" s="586">
        <v>32640</v>
      </c>
      <c r="O23" s="586">
        <v>187331</v>
      </c>
    </row>
    <row r="24" spans="1:15" s="147" customFormat="1" ht="21.75" customHeight="1">
      <c r="A24" s="71" t="s">
        <v>93</v>
      </c>
      <c r="B24" s="587">
        <f t="shared" si="0"/>
        <v>13051197</v>
      </c>
      <c r="C24" s="586">
        <f t="shared" si="1"/>
        <v>3515434</v>
      </c>
      <c r="D24" s="586">
        <v>2408506</v>
      </c>
      <c r="E24" s="586">
        <v>973941</v>
      </c>
      <c r="F24" s="586">
        <v>132987</v>
      </c>
      <c r="G24" s="586">
        <v>5074676</v>
      </c>
      <c r="H24" s="586">
        <f t="shared" si="2"/>
        <v>576538</v>
      </c>
      <c r="I24" s="586">
        <v>393394</v>
      </c>
      <c r="J24" s="586">
        <v>183144</v>
      </c>
      <c r="K24" s="586">
        <f t="shared" si="3"/>
        <v>3691705</v>
      </c>
      <c r="L24" s="586">
        <v>3062942</v>
      </c>
      <c r="M24" s="586">
        <v>595979</v>
      </c>
      <c r="N24" s="586">
        <v>32784</v>
      </c>
      <c r="O24" s="586">
        <v>192844</v>
      </c>
    </row>
    <row r="25" spans="1:15" s="147" customFormat="1" ht="21.75" customHeight="1">
      <c r="A25" s="71" t="s">
        <v>94</v>
      </c>
      <c r="B25" s="587">
        <f t="shared" si="0"/>
        <v>13950907</v>
      </c>
      <c r="C25" s="586">
        <f t="shared" si="1"/>
        <v>3811711</v>
      </c>
      <c r="D25" s="586">
        <v>2602718</v>
      </c>
      <c r="E25" s="586">
        <v>1081426</v>
      </c>
      <c r="F25" s="586">
        <v>127567</v>
      </c>
      <c r="G25" s="586">
        <v>5566002</v>
      </c>
      <c r="H25" s="586">
        <f t="shared" si="2"/>
        <v>535801</v>
      </c>
      <c r="I25" s="586">
        <v>378117</v>
      </c>
      <c r="J25" s="586">
        <v>157684</v>
      </c>
      <c r="K25" s="586">
        <f t="shared" si="3"/>
        <v>3851293</v>
      </c>
      <c r="L25" s="586">
        <v>3203237</v>
      </c>
      <c r="M25" s="586">
        <v>614068</v>
      </c>
      <c r="N25" s="586">
        <v>33988</v>
      </c>
      <c r="O25" s="586">
        <v>186100</v>
      </c>
    </row>
    <row r="26" spans="1:15" s="147" customFormat="1" ht="21.75" customHeight="1">
      <c r="A26" s="71" t="s">
        <v>95</v>
      </c>
      <c r="B26" s="587">
        <f t="shared" si="0"/>
        <v>13044944</v>
      </c>
      <c r="C26" s="586">
        <f t="shared" si="1"/>
        <v>3556819</v>
      </c>
      <c r="D26" s="586">
        <v>2403731</v>
      </c>
      <c r="E26" s="586">
        <v>1025500</v>
      </c>
      <c r="F26" s="586">
        <v>127588</v>
      </c>
      <c r="G26" s="586">
        <v>5198168</v>
      </c>
      <c r="H26" s="586">
        <f t="shared" si="2"/>
        <v>611645</v>
      </c>
      <c r="I26" s="586">
        <v>436159</v>
      </c>
      <c r="J26" s="586">
        <v>175486</v>
      </c>
      <c r="K26" s="586">
        <f t="shared" si="3"/>
        <v>3506212</v>
      </c>
      <c r="L26" s="586">
        <v>2901423</v>
      </c>
      <c r="M26" s="586">
        <v>573330</v>
      </c>
      <c r="N26" s="586">
        <v>31459</v>
      </c>
      <c r="O26" s="586">
        <v>172100</v>
      </c>
    </row>
    <row r="27" spans="1:15" s="147" customFormat="1" ht="21.75" customHeight="1">
      <c r="A27" s="71" t="s">
        <v>96</v>
      </c>
      <c r="B27" s="587">
        <f t="shared" si="0"/>
        <v>13937202</v>
      </c>
      <c r="C27" s="586">
        <f t="shared" si="1"/>
        <v>3705927</v>
      </c>
      <c r="D27" s="586">
        <v>2550194</v>
      </c>
      <c r="E27" s="586">
        <v>1044582</v>
      </c>
      <c r="F27" s="586">
        <v>111151</v>
      </c>
      <c r="G27" s="586">
        <v>5671785</v>
      </c>
      <c r="H27" s="586">
        <f t="shared" si="2"/>
        <v>512808</v>
      </c>
      <c r="I27" s="586">
        <v>373804</v>
      </c>
      <c r="J27" s="586">
        <v>139004</v>
      </c>
      <c r="K27" s="586">
        <f t="shared" si="3"/>
        <v>3740950</v>
      </c>
      <c r="L27" s="586">
        <v>3101602</v>
      </c>
      <c r="M27" s="586">
        <v>605656</v>
      </c>
      <c r="N27" s="586">
        <v>33692</v>
      </c>
      <c r="O27" s="586">
        <v>305732</v>
      </c>
    </row>
    <row r="28" spans="1:15" s="182" customFormat="1" ht="21.75" customHeight="1">
      <c r="A28" s="75" t="s">
        <v>97</v>
      </c>
      <c r="B28" s="600">
        <f t="shared" si="0"/>
        <v>13799914</v>
      </c>
      <c r="C28" s="601">
        <f t="shared" si="1"/>
        <v>3667629</v>
      </c>
      <c r="D28" s="601">
        <v>2455663</v>
      </c>
      <c r="E28" s="601">
        <v>1092623</v>
      </c>
      <c r="F28" s="601">
        <v>119343</v>
      </c>
      <c r="G28" s="601">
        <v>5653302</v>
      </c>
      <c r="H28" s="601">
        <f t="shared" si="2"/>
        <v>557691</v>
      </c>
      <c r="I28" s="601">
        <v>405798</v>
      </c>
      <c r="J28" s="601">
        <v>151893</v>
      </c>
      <c r="K28" s="601">
        <f t="shared" si="3"/>
        <v>3620482</v>
      </c>
      <c r="L28" s="601">
        <v>2990931</v>
      </c>
      <c r="M28" s="601">
        <v>595419</v>
      </c>
      <c r="N28" s="601">
        <v>34132</v>
      </c>
      <c r="O28" s="601">
        <v>300810</v>
      </c>
    </row>
    <row r="29" spans="1:15" s="183" customFormat="1" ht="15.75" customHeight="1">
      <c r="A29" s="219" t="s">
        <v>811</v>
      </c>
      <c r="B29" s="181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0" spans="1:15" ht="13.5">
      <c r="A30" s="219" t="s">
        <v>812</v>
      </c>
      <c r="B30" s="181"/>
      <c r="C30" s="181"/>
      <c r="D30" s="183"/>
      <c r="E30" s="183"/>
      <c r="F30" s="183"/>
      <c r="G30" s="183"/>
      <c r="H30" s="183"/>
      <c r="I30" s="183"/>
      <c r="J30" s="276"/>
      <c r="K30" s="183"/>
      <c r="L30" s="183"/>
      <c r="M30" s="183"/>
      <c r="N30" s="183"/>
      <c r="O30" s="183"/>
    </row>
    <row r="31" spans="1:15" ht="13.5">
      <c r="A31" s="223"/>
      <c r="B31" s="183"/>
      <c r="C31" s="183"/>
      <c r="D31" s="183"/>
      <c r="E31" s="183"/>
      <c r="F31" s="183"/>
      <c r="G31" s="183"/>
      <c r="H31" s="183"/>
      <c r="I31" s="183"/>
      <c r="J31" s="276"/>
      <c r="K31" s="183"/>
      <c r="L31" s="183"/>
      <c r="M31" s="183"/>
      <c r="N31" s="183"/>
      <c r="O31" s="183"/>
    </row>
    <row r="32" spans="1:15" ht="13.5">
      <c r="A32" s="223"/>
      <c r="B32" s="183"/>
      <c r="C32" s="183"/>
      <c r="D32" s="183"/>
      <c r="E32" s="183"/>
      <c r="F32" s="183"/>
      <c r="G32" s="183"/>
      <c r="H32" s="183"/>
      <c r="I32" s="183"/>
      <c r="J32" s="276"/>
      <c r="K32" s="183"/>
      <c r="L32" s="183"/>
      <c r="M32" s="183"/>
      <c r="N32" s="183"/>
      <c r="O32" s="183"/>
    </row>
  </sheetData>
  <sheetProtection/>
  <mergeCells count="6">
    <mergeCell ref="O5:O6"/>
    <mergeCell ref="A5:A6"/>
    <mergeCell ref="B5:B6"/>
    <mergeCell ref="C5:F5"/>
    <mergeCell ref="H5:J5"/>
    <mergeCell ref="K5:N5"/>
  </mergeCells>
  <printOptions/>
  <pageMargins left="0.2755905511811024" right="0.1968503937007874" top="0.8267716535433072" bottom="0.2755905511811024" header="0.9448818897637796" footer="0.1968503937007874"/>
  <pageSetup fitToHeight="1" fitToWidth="1" horizontalDpi="600" verticalDpi="600" orientation="landscape" paperSize="9" scale="73" r:id="rId1"/>
  <ignoredErrors>
    <ignoredError sqref="H13 K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2" sqref="A2:E2"/>
    </sheetView>
  </sheetViews>
  <sheetFormatPr defaultColWidth="8.88671875" defaultRowHeight="13.5"/>
  <cols>
    <col min="1" max="1" width="8.3359375" style="9" customWidth="1"/>
    <col min="2" max="2" width="8.88671875" style="9" customWidth="1"/>
    <col min="3" max="3" width="11.99609375" style="9" customWidth="1"/>
    <col min="4" max="4" width="8.99609375" style="9" bestFit="1" customWidth="1"/>
    <col min="5" max="5" width="8.99609375" style="9" customWidth="1"/>
    <col min="6" max="6" width="11.3359375" style="9" bestFit="1" customWidth="1"/>
    <col min="7" max="7" width="8.99609375" style="9" bestFit="1" customWidth="1"/>
    <col min="8" max="8" width="8.99609375" style="9" customWidth="1"/>
    <col min="9" max="9" width="10.4453125" style="9" customWidth="1"/>
    <col min="10" max="10" width="8.99609375" style="9" bestFit="1" customWidth="1"/>
    <col min="11" max="11" width="8.10546875" style="9" customWidth="1"/>
    <col min="12" max="12" width="10.4453125" style="9" customWidth="1"/>
    <col min="13" max="14" width="8.10546875" style="9" customWidth="1"/>
    <col min="15" max="15" width="9.77734375" style="9" customWidth="1"/>
    <col min="16" max="17" width="8.10546875" style="9" customWidth="1"/>
    <col min="18" max="18" width="9.10546875" style="9" customWidth="1"/>
    <col min="19" max="19" width="8.10546875" style="9" customWidth="1"/>
    <col min="20" max="16384" width="8.88671875" style="9" customWidth="1"/>
  </cols>
  <sheetData>
    <row r="1" spans="3:18" s="4" customFormat="1" ht="13.5" customHeight="1">
      <c r="C1" s="11"/>
      <c r="L1" s="8" t="s">
        <v>9</v>
      </c>
      <c r="M1" s="8" t="s">
        <v>9</v>
      </c>
      <c r="N1" s="8"/>
      <c r="O1" s="8" t="s">
        <v>9</v>
      </c>
      <c r="P1" s="8" t="s">
        <v>9</v>
      </c>
      <c r="Q1" s="8"/>
      <c r="R1" s="8" t="s">
        <v>9</v>
      </c>
    </row>
    <row r="2" spans="1:12" s="4" customFormat="1" ht="26.25" customHeight="1">
      <c r="A2" s="686" t="s">
        <v>498</v>
      </c>
      <c r="B2" s="686"/>
      <c r="C2" s="686"/>
      <c r="D2" s="686"/>
      <c r="E2" s="686"/>
      <c r="F2" s="8" t="s">
        <v>9</v>
      </c>
      <c r="G2" s="8" t="s">
        <v>9</v>
      </c>
      <c r="H2" s="8"/>
      <c r="L2" s="8" t="s">
        <v>9</v>
      </c>
    </row>
    <row r="3" s="4" customFormat="1" ht="13.5"/>
    <row r="4" spans="1:12" s="147" customFormat="1" ht="18.75" customHeight="1">
      <c r="A4" s="76" t="s">
        <v>813</v>
      </c>
      <c r="B4" s="76"/>
      <c r="L4" s="76"/>
    </row>
    <row r="5" spans="1:19" s="147" customFormat="1" ht="18.75" customHeight="1">
      <c r="A5" s="613" t="s">
        <v>240</v>
      </c>
      <c r="B5" s="611" t="s">
        <v>310</v>
      </c>
      <c r="C5" s="629"/>
      <c r="D5" s="629"/>
      <c r="E5" s="629"/>
      <c r="F5" s="629"/>
      <c r="G5" s="629"/>
      <c r="H5" s="629"/>
      <c r="I5" s="629"/>
      <c r="J5" s="606"/>
      <c r="K5" s="611" t="s">
        <v>309</v>
      </c>
      <c r="L5" s="629"/>
      <c r="M5" s="629"/>
      <c r="N5" s="629"/>
      <c r="O5" s="629"/>
      <c r="P5" s="629"/>
      <c r="Q5" s="629"/>
      <c r="R5" s="629"/>
      <c r="S5" s="629"/>
    </row>
    <row r="6" spans="1:19" s="147" customFormat="1" ht="18.75" customHeight="1">
      <c r="A6" s="613"/>
      <c r="B6" s="611" t="s">
        <v>8</v>
      </c>
      <c r="C6" s="629"/>
      <c r="D6" s="606"/>
      <c r="E6" s="611" t="s">
        <v>308</v>
      </c>
      <c r="F6" s="629"/>
      <c r="G6" s="606"/>
      <c r="H6" s="611" t="s">
        <v>307</v>
      </c>
      <c r="I6" s="629"/>
      <c r="J6" s="606"/>
      <c r="K6" s="611" t="s">
        <v>228</v>
      </c>
      <c r="L6" s="629"/>
      <c r="M6" s="606"/>
      <c r="N6" s="611" t="s">
        <v>306</v>
      </c>
      <c r="O6" s="629"/>
      <c r="P6" s="606"/>
      <c r="Q6" s="611" t="s">
        <v>305</v>
      </c>
      <c r="R6" s="629"/>
      <c r="S6" s="629"/>
    </row>
    <row r="7" spans="1:19" s="147" customFormat="1" ht="18.75" customHeight="1">
      <c r="A7" s="613"/>
      <c r="B7" s="70" t="s">
        <v>304</v>
      </c>
      <c r="C7" s="70" t="s">
        <v>115</v>
      </c>
      <c r="D7" s="70" t="s">
        <v>116</v>
      </c>
      <c r="E7" s="70" t="s">
        <v>304</v>
      </c>
      <c r="F7" s="70" t="s">
        <v>115</v>
      </c>
      <c r="G7" s="70" t="s">
        <v>116</v>
      </c>
      <c r="H7" s="70" t="s">
        <v>304</v>
      </c>
      <c r="I7" s="70" t="s">
        <v>115</v>
      </c>
      <c r="J7" s="70" t="s">
        <v>116</v>
      </c>
      <c r="K7" s="70" t="s">
        <v>304</v>
      </c>
      <c r="L7" s="145" t="s">
        <v>303</v>
      </c>
      <c r="M7" s="70" t="s">
        <v>116</v>
      </c>
      <c r="N7" s="70" t="s">
        <v>304</v>
      </c>
      <c r="O7" s="70" t="s">
        <v>303</v>
      </c>
      <c r="P7" s="70" t="s">
        <v>116</v>
      </c>
      <c r="Q7" s="70" t="s">
        <v>304</v>
      </c>
      <c r="R7" s="70" t="s">
        <v>303</v>
      </c>
      <c r="S7" s="77" t="s">
        <v>116</v>
      </c>
    </row>
    <row r="8" spans="1:24" s="147" customFormat="1" ht="24.75" customHeight="1">
      <c r="A8" s="71" t="s">
        <v>263</v>
      </c>
      <c r="B8" s="68">
        <v>7246</v>
      </c>
      <c r="C8" s="68">
        <v>935167</v>
      </c>
      <c r="D8" s="68">
        <v>16493</v>
      </c>
      <c r="E8" s="68">
        <v>3626</v>
      </c>
      <c r="F8" s="68">
        <v>467497</v>
      </c>
      <c r="G8" s="68">
        <v>7257</v>
      </c>
      <c r="H8" s="68">
        <v>3620</v>
      </c>
      <c r="I8" s="68">
        <v>467670</v>
      </c>
      <c r="J8" s="277">
        <v>9236</v>
      </c>
      <c r="K8" s="68">
        <v>1011</v>
      </c>
      <c r="L8" s="68">
        <v>91036</v>
      </c>
      <c r="M8" s="68">
        <v>1175</v>
      </c>
      <c r="N8" s="277">
        <v>507</v>
      </c>
      <c r="O8" s="277">
        <v>44334</v>
      </c>
      <c r="P8" s="277">
        <v>578</v>
      </c>
      <c r="Q8" s="277">
        <v>504</v>
      </c>
      <c r="R8" s="277">
        <v>46702</v>
      </c>
      <c r="S8" s="68">
        <v>597</v>
      </c>
      <c r="T8" s="68"/>
      <c r="U8" s="68"/>
      <c r="V8" s="68"/>
      <c r="W8" s="68"/>
      <c r="X8" s="68"/>
    </row>
    <row r="9" spans="1:24" s="147" customFormat="1" ht="24.75" customHeight="1">
      <c r="A9" s="71" t="s">
        <v>266</v>
      </c>
      <c r="B9" s="68">
        <v>7221</v>
      </c>
      <c r="C9" s="68">
        <v>1019828</v>
      </c>
      <c r="D9" s="68">
        <v>17041</v>
      </c>
      <c r="E9" s="68">
        <v>3612</v>
      </c>
      <c r="F9" s="68">
        <v>506766</v>
      </c>
      <c r="G9" s="68">
        <v>7499</v>
      </c>
      <c r="H9" s="68">
        <v>3609</v>
      </c>
      <c r="I9" s="68">
        <v>513062</v>
      </c>
      <c r="J9" s="68">
        <v>9542</v>
      </c>
      <c r="K9" s="68">
        <v>1066</v>
      </c>
      <c r="L9" s="68">
        <v>129125</v>
      </c>
      <c r="M9" s="68">
        <v>1485</v>
      </c>
      <c r="N9" s="68">
        <v>533</v>
      </c>
      <c r="O9" s="68">
        <v>63683</v>
      </c>
      <c r="P9" s="68">
        <v>775</v>
      </c>
      <c r="Q9" s="68">
        <v>533</v>
      </c>
      <c r="R9" s="68">
        <v>65442</v>
      </c>
      <c r="S9" s="68">
        <v>710</v>
      </c>
      <c r="T9" s="68"/>
      <c r="U9" s="68"/>
      <c r="V9" s="68"/>
      <c r="W9" s="68"/>
      <c r="X9" s="68"/>
    </row>
    <row r="10" spans="1:24" s="147" customFormat="1" ht="24.75" customHeight="1">
      <c r="A10" s="71" t="s">
        <v>269</v>
      </c>
      <c r="B10" s="68">
        <v>7183</v>
      </c>
      <c r="C10" s="68">
        <v>1012231</v>
      </c>
      <c r="D10" s="68">
        <v>17832</v>
      </c>
      <c r="E10" s="68">
        <v>3594</v>
      </c>
      <c r="F10" s="68">
        <v>504061</v>
      </c>
      <c r="G10" s="68">
        <v>7826</v>
      </c>
      <c r="H10" s="68">
        <v>3589</v>
      </c>
      <c r="I10" s="68">
        <v>508170</v>
      </c>
      <c r="J10" s="68">
        <v>10006</v>
      </c>
      <c r="K10" s="68">
        <v>1358</v>
      </c>
      <c r="L10" s="68">
        <v>165981</v>
      </c>
      <c r="M10" s="68">
        <v>1890</v>
      </c>
      <c r="N10" s="68">
        <v>706</v>
      </c>
      <c r="O10" s="68">
        <v>82775</v>
      </c>
      <c r="P10" s="68">
        <v>985</v>
      </c>
      <c r="Q10" s="68">
        <v>652</v>
      </c>
      <c r="R10" s="68">
        <v>83206</v>
      </c>
      <c r="S10" s="68">
        <v>905</v>
      </c>
      <c r="T10" s="68"/>
      <c r="U10" s="68"/>
      <c r="V10" s="68"/>
      <c r="W10" s="68"/>
      <c r="X10" s="68"/>
    </row>
    <row r="11" spans="1:24" s="147" customFormat="1" ht="24.75" customHeight="1">
      <c r="A11" s="71" t="s">
        <v>282</v>
      </c>
      <c r="B11" s="68">
        <v>7221</v>
      </c>
      <c r="C11" s="68">
        <v>962500</v>
      </c>
      <c r="D11" s="68">
        <v>16641</v>
      </c>
      <c r="E11" s="68">
        <v>3613</v>
      </c>
      <c r="F11" s="68">
        <v>478664</v>
      </c>
      <c r="G11" s="68">
        <v>7572</v>
      </c>
      <c r="H11" s="68">
        <v>3608</v>
      </c>
      <c r="I11" s="68">
        <v>483836</v>
      </c>
      <c r="J11" s="68">
        <v>9069</v>
      </c>
      <c r="K11" s="68">
        <v>1192</v>
      </c>
      <c r="L11" s="68">
        <v>147790</v>
      </c>
      <c r="M11" s="68">
        <v>1710</v>
      </c>
      <c r="N11" s="68">
        <v>597</v>
      </c>
      <c r="O11" s="68">
        <v>73568</v>
      </c>
      <c r="P11" s="68">
        <v>896</v>
      </c>
      <c r="Q11" s="68">
        <v>595</v>
      </c>
      <c r="R11" s="68">
        <v>74222</v>
      </c>
      <c r="S11" s="68">
        <v>814</v>
      </c>
      <c r="T11" s="68"/>
      <c r="U11" s="68"/>
      <c r="V11" s="68"/>
      <c r="W11" s="68"/>
      <c r="X11" s="68"/>
    </row>
    <row r="12" spans="1:24" s="147" customFormat="1" ht="24.75" customHeight="1">
      <c r="A12" s="71" t="s">
        <v>410</v>
      </c>
      <c r="B12" s="68">
        <v>7590</v>
      </c>
      <c r="C12" s="68">
        <v>944408</v>
      </c>
      <c r="D12" s="68">
        <v>14793</v>
      </c>
      <c r="E12" s="68">
        <v>3793</v>
      </c>
      <c r="F12" s="68">
        <v>469345</v>
      </c>
      <c r="G12" s="68">
        <v>7089</v>
      </c>
      <c r="H12" s="68">
        <v>3797</v>
      </c>
      <c r="I12" s="68">
        <v>475063</v>
      </c>
      <c r="J12" s="68">
        <v>7704</v>
      </c>
      <c r="K12" s="68">
        <v>1204</v>
      </c>
      <c r="L12" s="68">
        <v>140177</v>
      </c>
      <c r="M12" s="68">
        <v>1590</v>
      </c>
      <c r="N12" s="68">
        <v>604</v>
      </c>
      <c r="O12" s="68">
        <v>69096</v>
      </c>
      <c r="P12" s="68">
        <v>799</v>
      </c>
      <c r="Q12" s="68">
        <v>600</v>
      </c>
      <c r="R12" s="68">
        <v>71081</v>
      </c>
      <c r="S12" s="68">
        <v>791</v>
      </c>
      <c r="T12" s="68"/>
      <c r="U12" s="68"/>
      <c r="V12" s="68"/>
      <c r="W12" s="68"/>
      <c r="X12" s="68"/>
    </row>
    <row r="13" spans="1:31" s="147" customFormat="1" ht="24.75" customHeight="1">
      <c r="A13" s="71" t="s">
        <v>409</v>
      </c>
      <c r="B13" s="68">
        <v>10102</v>
      </c>
      <c r="C13" s="68">
        <v>1314594</v>
      </c>
      <c r="D13" s="68">
        <v>16290.400000000001</v>
      </c>
      <c r="E13" s="68">
        <v>5053</v>
      </c>
      <c r="F13" s="68">
        <v>649962</v>
      </c>
      <c r="G13" s="68">
        <v>8353.6</v>
      </c>
      <c r="H13" s="68">
        <v>5049</v>
      </c>
      <c r="I13" s="68">
        <v>664632</v>
      </c>
      <c r="J13" s="68">
        <v>7936.8</v>
      </c>
      <c r="K13" s="68">
        <v>1730</v>
      </c>
      <c r="L13" s="68">
        <v>222734</v>
      </c>
      <c r="M13" s="68">
        <v>2517.2</v>
      </c>
      <c r="N13" s="68">
        <v>866</v>
      </c>
      <c r="O13" s="68">
        <v>110528</v>
      </c>
      <c r="P13" s="68">
        <v>1148.3</v>
      </c>
      <c r="Q13" s="68">
        <v>864</v>
      </c>
      <c r="R13" s="68">
        <v>112206</v>
      </c>
      <c r="S13" s="68">
        <v>1368.8999999999999</v>
      </c>
      <c r="T13" s="68"/>
      <c r="U13" s="68"/>
      <c r="V13" s="68"/>
      <c r="W13" s="68"/>
      <c r="X13" s="68"/>
      <c r="Y13" s="192"/>
      <c r="Z13" s="192"/>
      <c r="AA13" s="192"/>
      <c r="AB13" s="192"/>
      <c r="AC13" s="192"/>
      <c r="AD13" s="192"/>
      <c r="AE13" s="192"/>
    </row>
    <row r="14" spans="1:19" s="147" customFormat="1" ht="24.75" customHeight="1">
      <c r="A14" s="71" t="s">
        <v>493</v>
      </c>
      <c r="B14" s="68">
        <f>SUM(E14+H14)</f>
        <v>12922</v>
      </c>
      <c r="C14" s="68">
        <f>SUM(F14+I14)</f>
        <v>2056355</v>
      </c>
      <c r="D14" s="68">
        <f>SUM(G14+J14)</f>
        <v>17320</v>
      </c>
      <c r="E14" s="68">
        <f aca="true" t="shared" si="0" ref="E14:R14">SUM(E18:E29)</f>
        <v>6462</v>
      </c>
      <c r="F14" s="68">
        <f t="shared" si="0"/>
        <v>1023668</v>
      </c>
      <c r="G14" s="68">
        <f t="shared" si="0"/>
        <v>8801</v>
      </c>
      <c r="H14" s="68">
        <f t="shared" si="0"/>
        <v>6460</v>
      </c>
      <c r="I14" s="68">
        <f t="shared" si="0"/>
        <v>1032687</v>
      </c>
      <c r="J14" s="68">
        <f t="shared" si="0"/>
        <v>8519</v>
      </c>
      <c r="K14" s="68">
        <f>SUM(N14+Q14)</f>
        <v>10269</v>
      </c>
      <c r="L14" s="68">
        <f>SUM(O14+R14)</f>
        <v>1503769</v>
      </c>
      <c r="M14" s="68">
        <f>SUM(P14+S14)</f>
        <v>14712</v>
      </c>
      <c r="N14" s="68">
        <f t="shared" si="0"/>
        <v>5129</v>
      </c>
      <c r="O14" s="68">
        <f t="shared" si="0"/>
        <v>748207</v>
      </c>
      <c r="P14" s="68">
        <f t="shared" si="0"/>
        <v>8749</v>
      </c>
      <c r="Q14" s="68">
        <f t="shared" si="0"/>
        <v>5140</v>
      </c>
      <c r="R14" s="68">
        <f t="shared" si="0"/>
        <v>755562</v>
      </c>
      <c r="S14" s="68">
        <f>SUM(S18:S29)</f>
        <v>5963</v>
      </c>
    </row>
    <row r="15" spans="1:19" s="147" customFormat="1" ht="24.75" customHeight="1">
      <c r="A15" s="71" t="s">
        <v>517</v>
      </c>
      <c r="B15" s="68">
        <v>12141</v>
      </c>
      <c r="C15" s="68">
        <v>1848291</v>
      </c>
      <c r="D15" s="68">
        <v>16380.599999999999</v>
      </c>
      <c r="E15" s="68">
        <v>6074</v>
      </c>
      <c r="F15" s="68">
        <v>917497</v>
      </c>
      <c r="G15" s="68">
        <v>8330.3</v>
      </c>
      <c r="H15" s="68">
        <v>6067</v>
      </c>
      <c r="I15" s="68">
        <v>930794</v>
      </c>
      <c r="J15" s="68">
        <v>8050.3</v>
      </c>
      <c r="K15" s="68">
        <v>4948</v>
      </c>
      <c r="L15" s="68">
        <v>684841</v>
      </c>
      <c r="M15" s="68">
        <v>7959.800000000001</v>
      </c>
      <c r="N15" s="68">
        <v>2478</v>
      </c>
      <c r="O15" s="68">
        <v>339085</v>
      </c>
      <c r="P15" s="68">
        <v>4608.900000000001</v>
      </c>
      <c r="Q15" s="68">
        <v>2470</v>
      </c>
      <c r="R15" s="68">
        <v>345756</v>
      </c>
      <c r="S15" s="68">
        <v>3350.9</v>
      </c>
    </row>
    <row r="16" spans="1:19" s="147" customFormat="1" ht="24.75" customHeight="1">
      <c r="A16" s="71" t="s">
        <v>557</v>
      </c>
      <c r="B16" s="68">
        <f>SUM(E16+H16)</f>
        <v>12922</v>
      </c>
      <c r="C16" s="68">
        <f>SUM(F16+I16)</f>
        <v>2056355</v>
      </c>
      <c r="D16" s="68">
        <v>17319</v>
      </c>
      <c r="E16" s="68">
        <f aca="true" t="shared" si="1" ref="E16:R16">SUM(E18:E29)</f>
        <v>6462</v>
      </c>
      <c r="F16" s="68">
        <f t="shared" si="1"/>
        <v>1023668</v>
      </c>
      <c r="G16" s="68">
        <v>8799</v>
      </c>
      <c r="H16" s="68">
        <f t="shared" si="1"/>
        <v>6460</v>
      </c>
      <c r="I16" s="68">
        <f t="shared" si="1"/>
        <v>1032687</v>
      </c>
      <c r="J16" s="68">
        <f t="shared" si="1"/>
        <v>8519</v>
      </c>
      <c r="K16" s="68">
        <f>SUM(N16+Q16)</f>
        <v>10269</v>
      </c>
      <c r="L16" s="68">
        <f>SUM(O16+R16)</f>
        <v>1503769</v>
      </c>
      <c r="M16" s="68">
        <v>14711</v>
      </c>
      <c r="N16" s="68">
        <f t="shared" si="1"/>
        <v>5129</v>
      </c>
      <c r="O16" s="68">
        <f t="shared" si="1"/>
        <v>748207</v>
      </c>
      <c r="P16" s="68">
        <v>8748</v>
      </c>
      <c r="Q16" s="68">
        <f t="shared" si="1"/>
        <v>5140</v>
      </c>
      <c r="R16" s="68">
        <f t="shared" si="1"/>
        <v>755562</v>
      </c>
      <c r="S16" s="68">
        <v>5962</v>
      </c>
    </row>
    <row r="17" spans="1:27" s="147" customFormat="1" ht="11.25" customHeight="1">
      <c r="A17" s="22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67"/>
      <c r="U17" s="167"/>
      <c r="V17" s="167"/>
      <c r="W17" s="167"/>
      <c r="X17" s="167"/>
      <c r="Y17" s="167"/>
      <c r="Z17" s="167"/>
      <c r="AA17" s="167"/>
    </row>
    <row r="18" spans="1:27" s="147" customFormat="1" ht="25.5" customHeight="1">
      <c r="A18" s="71" t="s">
        <v>86</v>
      </c>
      <c r="B18" s="598">
        <v>1083</v>
      </c>
      <c r="C18" s="598">
        <v>164436</v>
      </c>
      <c r="D18" s="598">
        <v>1468</v>
      </c>
      <c r="E18" s="598">
        <v>541</v>
      </c>
      <c r="F18" s="598">
        <v>83717</v>
      </c>
      <c r="G18" s="598">
        <v>854</v>
      </c>
      <c r="H18" s="598">
        <v>542</v>
      </c>
      <c r="I18" s="598">
        <v>80719</v>
      </c>
      <c r="J18" s="598">
        <v>614</v>
      </c>
      <c r="K18" s="598">
        <v>741</v>
      </c>
      <c r="L18" s="598">
        <v>110066</v>
      </c>
      <c r="M18" s="598">
        <v>1565</v>
      </c>
      <c r="N18" s="598">
        <v>371</v>
      </c>
      <c r="O18" s="598">
        <v>55402</v>
      </c>
      <c r="P18" s="598">
        <v>1085</v>
      </c>
      <c r="Q18" s="598">
        <v>370</v>
      </c>
      <c r="R18" s="598">
        <v>54664</v>
      </c>
      <c r="S18" s="598">
        <v>480</v>
      </c>
      <c r="T18" s="167"/>
      <c r="U18" s="167"/>
      <c r="V18" s="167"/>
      <c r="W18" s="167"/>
      <c r="X18" s="167"/>
      <c r="Y18" s="167"/>
      <c r="Z18" s="167"/>
      <c r="AA18" s="167"/>
    </row>
    <row r="19" spans="1:27" s="147" customFormat="1" ht="25.5" customHeight="1">
      <c r="A19" s="71" t="s">
        <v>87</v>
      </c>
      <c r="B19" s="598">
        <v>995</v>
      </c>
      <c r="C19" s="598">
        <v>148858</v>
      </c>
      <c r="D19" s="598">
        <v>1372</v>
      </c>
      <c r="E19" s="598">
        <v>498</v>
      </c>
      <c r="F19" s="598">
        <v>73122</v>
      </c>
      <c r="G19" s="598">
        <v>796</v>
      </c>
      <c r="H19" s="598">
        <v>497</v>
      </c>
      <c r="I19" s="598">
        <v>75736</v>
      </c>
      <c r="J19" s="598">
        <v>576</v>
      </c>
      <c r="K19" s="598">
        <v>671</v>
      </c>
      <c r="L19" s="598">
        <v>105275</v>
      </c>
      <c r="M19" s="598">
        <v>1451</v>
      </c>
      <c r="N19" s="598">
        <v>335</v>
      </c>
      <c r="O19" s="598">
        <v>51894</v>
      </c>
      <c r="P19" s="598">
        <v>974</v>
      </c>
      <c r="Q19" s="598">
        <v>336</v>
      </c>
      <c r="R19" s="598">
        <v>53381</v>
      </c>
      <c r="S19" s="598">
        <v>477</v>
      </c>
      <c r="T19" s="167"/>
      <c r="U19" s="167"/>
      <c r="V19" s="167"/>
      <c r="W19" s="167"/>
      <c r="X19" s="167"/>
      <c r="Y19" s="167"/>
      <c r="Z19" s="167"/>
      <c r="AA19" s="167"/>
    </row>
    <row r="20" spans="1:27" s="147" customFormat="1" ht="25.5" customHeight="1">
      <c r="A20" s="71" t="s">
        <v>88</v>
      </c>
      <c r="B20" s="598">
        <v>1112</v>
      </c>
      <c r="C20" s="598">
        <v>159281</v>
      </c>
      <c r="D20" s="598">
        <v>1459</v>
      </c>
      <c r="E20" s="598">
        <v>556</v>
      </c>
      <c r="F20" s="598">
        <v>79050</v>
      </c>
      <c r="G20" s="598">
        <v>807</v>
      </c>
      <c r="H20" s="598">
        <v>556</v>
      </c>
      <c r="I20" s="598">
        <v>80231</v>
      </c>
      <c r="J20" s="598">
        <v>652</v>
      </c>
      <c r="K20" s="598">
        <v>669</v>
      </c>
      <c r="L20" s="598">
        <v>89215</v>
      </c>
      <c r="M20" s="598">
        <v>1302</v>
      </c>
      <c r="N20" s="598">
        <v>334</v>
      </c>
      <c r="O20" s="598">
        <v>45258</v>
      </c>
      <c r="P20" s="598">
        <v>951</v>
      </c>
      <c r="Q20" s="598">
        <v>335</v>
      </c>
      <c r="R20" s="598">
        <v>43957</v>
      </c>
      <c r="S20" s="598">
        <v>351</v>
      </c>
      <c r="T20" s="167"/>
      <c r="U20" s="167"/>
      <c r="V20" s="167"/>
      <c r="W20" s="167"/>
      <c r="X20" s="167"/>
      <c r="Y20" s="167"/>
      <c r="Z20" s="167"/>
      <c r="AA20" s="167"/>
    </row>
    <row r="21" spans="1:27" s="147" customFormat="1" ht="25.5" customHeight="1">
      <c r="A21" s="71" t="s">
        <v>89</v>
      </c>
      <c r="B21" s="598">
        <v>1052</v>
      </c>
      <c r="C21" s="598">
        <v>177587</v>
      </c>
      <c r="D21" s="598">
        <v>1410</v>
      </c>
      <c r="E21" s="598">
        <v>526</v>
      </c>
      <c r="F21" s="598">
        <v>87907</v>
      </c>
      <c r="G21" s="598">
        <v>731</v>
      </c>
      <c r="H21" s="598">
        <v>526</v>
      </c>
      <c r="I21" s="598">
        <v>89680</v>
      </c>
      <c r="J21" s="598">
        <v>679</v>
      </c>
      <c r="K21" s="598">
        <v>753</v>
      </c>
      <c r="L21" s="598">
        <v>102629</v>
      </c>
      <c r="M21" s="598">
        <v>856</v>
      </c>
      <c r="N21" s="598">
        <v>375</v>
      </c>
      <c r="O21" s="598">
        <v>49920</v>
      </c>
      <c r="P21" s="598">
        <v>445</v>
      </c>
      <c r="Q21" s="598">
        <v>378</v>
      </c>
      <c r="R21" s="598">
        <v>52709</v>
      </c>
      <c r="S21" s="598">
        <v>411</v>
      </c>
      <c r="T21" s="167"/>
      <c r="U21" s="167"/>
      <c r="V21" s="167"/>
      <c r="W21" s="167"/>
      <c r="X21" s="167"/>
      <c r="Y21" s="167"/>
      <c r="Z21" s="167"/>
      <c r="AA21" s="167"/>
    </row>
    <row r="22" spans="1:27" s="147" customFormat="1" ht="25.5" customHeight="1">
      <c r="A22" s="71" t="s">
        <v>90</v>
      </c>
      <c r="B22" s="598">
        <v>1062</v>
      </c>
      <c r="C22" s="598">
        <v>176472</v>
      </c>
      <c r="D22" s="598">
        <v>1431</v>
      </c>
      <c r="E22" s="598">
        <v>531</v>
      </c>
      <c r="F22" s="598">
        <v>88038</v>
      </c>
      <c r="G22" s="598">
        <v>711</v>
      </c>
      <c r="H22" s="598">
        <v>531</v>
      </c>
      <c r="I22" s="598">
        <v>88434</v>
      </c>
      <c r="J22" s="598">
        <v>720</v>
      </c>
      <c r="K22" s="598">
        <v>807</v>
      </c>
      <c r="L22" s="598">
        <v>105706</v>
      </c>
      <c r="M22" s="598">
        <v>883</v>
      </c>
      <c r="N22" s="598">
        <v>403</v>
      </c>
      <c r="O22" s="598">
        <v>53499</v>
      </c>
      <c r="P22" s="598">
        <v>497</v>
      </c>
      <c r="Q22" s="598">
        <v>404</v>
      </c>
      <c r="R22" s="598">
        <v>52207</v>
      </c>
      <c r="S22" s="598">
        <v>386</v>
      </c>
      <c r="T22" s="167"/>
      <c r="U22" s="167"/>
      <c r="V22" s="167"/>
      <c r="W22" s="167"/>
      <c r="X22" s="167"/>
      <c r="Y22" s="167"/>
      <c r="Z22" s="167"/>
      <c r="AA22" s="167"/>
    </row>
    <row r="23" spans="1:27" s="147" customFormat="1" ht="25.5" customHeight="1">
      <c r="A23" s="71" t="s">
        <v>91</v>
      </c>
      <c r="B23" s="598">
        <v>1074</v>
      </c>
      <c r="C23" s="598">
        <v>178997</v>
      </c>
      <c r="D23" s="598">
        <v>1391</v>
      </c>
      <c r="E23" s="598">
        <v>537</v>
      </c>
      <c r="F23" s="598">
        <v>88845</v>
      </c>
      <c r="G23" s="598">
        <v>619</v>
      </c>
      <c r="H23" s="598">
        <v>537</v>
      </c>
      <c r="I23" s="598">
        <v>90152</v>
      </c>
      <c r="J23" s="598">
        <v>772</v>
      </c>
      <c r="K23" s="598">
        <v>854</v>
      </c>
      <c r="L23" s="598">
        <v>118556</v>
      </c>
      <c r="M23" s="598">
        <v>998</v>
      </c>
      <c r="N23" s="598">
        <v>427</v>
      </c>
      <c r="O23" s="598">
        <v>57884</v>
      </c>
      <c r="P23" s="598">
        <v>553</v>
      </c>
      <c r="Q23" s="598">
        <v>427</v>
      </c>
      <c r="R23" s="598">
        <v>60672</v>
      </c>
      <c r="S23" s="598">
        <v>445</v>
      </c>
      <c r="T23" s="167"/>
      <c r="U23" s="167"/>
      <c r="V23" s="167"/>
      <c r="W23" s="167"/>
      <c r="X23" s="167"/>
      <c r="Y23" s="167"/>
      <c r="Z23" s="167"/>
      <c r="AA23" s="167"/>
    </row>
    <row r="24" spans="1:27" s="147" customFormat="1" ht="25.5" customHeight="1">
      <c r="A24" s="71" t="s">
        <v>92</v>
      </c>
      <c r="B24" s="598">
        <v>1072</v>
      </c>
      <c r="C24" s="598">
        <v>175758</v>
      </c>
      <c r="D24" s="598">
        <v>1460</v>
      </c>
      <c r="E24" s="598">
        <v>536</v>
      </c>
      <c r="F24" s="598">
        <v>86547</v>
      </c>
      <c r="G24" s="598">
        <v>630</v>
      </c>
      <c r="H24" s="598">
        <v>536</v>
      </c>
      <c r="I24" s="598">
        <v>89211</v>
      </c>
      <c r="J24" s="598">
        <v>830</v>
      </c>
      <c r="K24" s="598">
        <v>950</v>
      </c>
      <c r="L24" s="598">
        <v>144986</v>
      </c>
      <c r="M24" s="598">
        <v>1230</v>
      </c>
      <c r="N24" s="598">
        <v>473</v>
      </c>
      <c r="O24" s="598">
        <v>70627</v>
      </c>
      <c r="P24" s="598">
        <v>672</v>
      </c>
      <c r="Q24" s="598">
        <v>477</v>
      </c>
      <c r="R24" s="598">
        <v>74359</v>
      </c>
      <c r="S24" s="598">
        <v>558</v>
      </c>
      <c r="T24" s="167"/>
      <c r="U24" s="167"/>
      <c r="V24" s="167"/>
      <c r="W24" s="167"/>
      <c r="X24" s="167"/>
      <c r="Y24" s="167"/>
      <c r="Z24" s="167"/>
      <c r="AA24" s="167"/>
    </row>
    <row r="25" spans="1:27" s="147" customFormat="1" ht="25.5" customHeight="1">
      <c r="A25" s="71" t="s">
        <v>93</v>
      </c>
      <c r="B25" s="598">
        <v>1073</v>
      </c>
      <c r="C25" s="598">
        <v>181098</v>
      </c>
      <c r="D25" s="598">
        <v>1542</v>
      </c>
      <c r="E25" s="598">
        <v>537</v>
      </c>
      <c r="F25" s="598">
        <v>90941</v>
      </c>
      <c r="G25" s="598">
        <v>703</v>
      </c>
      <c r="H25" s="598">
        <v>536</v>
      </c>
      <c r="I25" s="598">
        <v>90157</v>
      </c>
      <c r="J25" s="598">
        <v>839</v>
      </c>
      <c r="K25" s="598">
        <v>980</v>
      </c>
      <c r="L25" s="598">
        <v>151304</v>
      </c>
      <c r="M25" s="598">
        <v>1341</v>
      </c>
      <c r="N25" s="598">
        <v>491</v>
      </c>
      <c r="O25" s="598">
        <v>78091</v>
      </c>
      <c r="P25" s="598">
        <v>773</v>
      </c>
      <c r="Q25" s="598">
        <v>489</v>
      </c>
      <c r="R25" s="598">
        <v>73213</v>
      </c>
      <c r="S25" s="598">
        <v>568</v>
      </c>
      <c r="T25" s="167"/>
      <c r="U25" s="167"/>
      <c r="V25" s="167"/>
      <c r="W25" s="167"/>
      <c r="X25" s="167"/>
      <c r="Y25" s="167"/>
      <c r="Z25" s="167"/>
      <c r="AA25" s="167"/>
    </row>
    <row r="26" spans="1:27" s="147" customFormat="1" ht="25.5" customHeight="1">
      <c r="A26" s="71" t="s">
        <v>94</v>
      </c>
      <c r="B26" s="598">
        <v>1052</v>
      </c>
      <c r="C26" s="598">
        <v>171073</v>
      </c>
      <c r="D26" s="598">
        <v>1405</v>
      </c>
      <c r="E26" s="598">
        <v>526</v>
      </c>
      <c r="F26" s="598">
        <v>85361</v>
      </c>
      <c r="G26" s="598">
        <v>649</v>
      </c>
      <c r="H26" s="598">
        <v>526</v>
      </c>
      <c r="I26" s="598">
        <v>85712</v>
      </c>
      <c r="J26" s="598">
        <v>756</v>
      </c>
      <c r="K26" s="598">
        <v>914</v>
      </c>
      <c r="L26" s="598">
        <v>127962</v>
      </c>
      <c r="M26" s="598">
        <v>1085</v>
      </c>
      <c r="N26" s="598">
        <v>456</v>
      </c>
      <c r="O26" s="598">
        <v>62563</v>
      </c>
      <c r="P26" s="598">
        <v>590</v>
      </c>
      <c r="Q26" s="598">
        <v>458</v>
      </c>
      <c r="R26" s="598">
        <v>65399</v>
      </c>
      <c r="S26" s="598">
        <v>495</v>
      </c>
      <c r="T26" s="167"/>
      <c r="U26" s="167"/>
      <c r="V26" s="167"/>
      <c r="W26" s="167"/>
      <c r="X26" s="167"/>
      <c r="Y26" s="167"/>
      <c r="Z26" s="167"/>
      <c r="AA26" s="167"/>
    </row>
    <row r="27" spans="1:27" s="147" customFormat="1" ht="25.5" customHeight="1">
      <c r="A27" s="71" t="s">
        <v>95</v>
      </c>
      <c r="B27" s="598">
        <v>1090</v>
      </c>
      <c r="C27" s="598">
        <v>175675</v>
      </c>
      <c r="D27" s="598">
        <v>1441</v>
      </c>
      <c r="E27" s="598">
        <v>546</v>
      </c>
      <c r="F27" s="598">
        <v>87815</v>
      </c>
      <c r="G27" s="598">
        <v>691</v>
      </c>
      <c r="H27" s="598">
        <v>544</v>
      </c>
      <c r="I27" s="598">
        <v>87860</v>
      </c>
      <c r="J27" s="598">
        <v>750</v>
      </c>
      <c r="K27" s="598">
        <v>979</v>
      </c>
      <c r="L27" s="598">
        <v>138565</v>
      </c>
      <c r="M27" s="598">
        <v>1228</v>
      </c>
      <c r="N27" s="598">
        <v>490</v>
      </c>
      <c r="O27" s="598">
        <v>70490</v>
      </c>
      <c r="P27" s="598">
        <v>693</v>
      </c>
      <c r="Q27" s="598">
        <v>489</v>
      </c>
      <c r="R27" s="598">
        <v>68075</v>
      </c>
      <c r="S27" s="598">
        <v>535</v>
      </c>
      <c r="T27" s="167"/>
      <c r="U27" s="167"/>
      <c r="V27" s="167"/>
      <c r="W27" s="167"/>
      <c r="X27" s="167"/>
      <c r="Y27" s="167"/>
      <c r="Z27" s="167"/>
      <c r="AA27" s="167"/>
    </row>
    <row r="28" spans="1:27" s="147" customFormat="1" ht="25.5" customHeight="1">
      <c r="A28" s="71" t="s">
        <v>96</v>
      </c>
      <c r="B28" s="598">
        <v>1102</v>
      </c>
      <c r="C28" s="598">
        <v>178043</v>
      </c>
      <c r="D28" s="598">
        <v>1499</v>
      </c>
      <c r="E28" s="598">
        <v>551</v>
      </c>
      <c r="F28" s="598">
        <v>89389</v>
      </c>
      <c r="G28" s="598">
        <v>805</v>
      </c>
      <c r="H28" s="598">
        <v>551</v>
      </c>
      <c r="I28" s="598">
        <v>88654</v>
      </c>
      <c r="J28" s="598">
        <v>694</v>
      </c>
      <c r="K28" s="598">
        <v>937</v>
      </c>
      <c r="L28" s="598">
        <v>143184</v>
      </c>
      <c r="M28" s="598">
        <v>1279</v>
      </c>
      <c r="N28" s="598">
        <v>467</v>
      </c>
      <c r="O28" s="598">
        <v>70404</v>
      </c>
      <c r="P28" s="598">
        <v>699</v>
      </c>
      <c r="Q28" s="598">
        <v>470</v>
      </c>
      <c r="R28" s="598">
        <v>72780</v>
      </c>
      <c r="S28" s="598">
        <v>580</v>
      </c>
      <c r="T28" s="167"/>
      <c r="U28" s="167"/>
      <c r="V28" s="167"/>
      <c r="W28" s="167"/>
      <c r="X28" s="167"/>
      <c r="Y28" s="167"/>
      <c r="Z28" s="167"/>
      <c r="AA28" s="167"/>
    </row>
    <row r="29" spans="1:27" s="182" customFormat="1" ht="25.5" customHeight="1">
      <c r="A29" s="75" t="s">
        <v>97</v>
      </c>
      <c r="B29" s="599">
        <v>1155</v>
      </c>
      <c r="C29" s="599">
        <v>169077</v>
      </c>
      <c r="D29" s="599">
        <v>1442</v>
      </c>
      <c r="E29" s="599">
        <v>577</v>
      </c>
      <c r="F29" s="599">
        <v>82936</v>
      </c>
      <c r="G29" s="599">
        <v>805</v>
      </c>
      <c r="H29" s="599">
        <v>578</v>
      </c>
      <c r="I29" s="599">
        <v>86141</v>
      </c>
      <c r="J29" s="599">
        <v>637</v>
      </c>
      <c r="K29" s="599">
        <v>1014</v>
      </c>
      <c r="L29" s="599">
        <v>166321</v>
      </c>
      <c r="M29" s="599">
        <v>1494</v>
      </c>
      <c r="N29" s="599">
        <v>507</v>
      </c>
      <c r="O29" s="599">
        <v>82175</v>
      </c>
      <c r="P29" s="599">
        <v>817</v>
      </c>
      <c r="Q29" s="599">
        <v>507</v>
      </c>
      <c r="R29" s="599">
        <v>84146</v>
      </c>
      <c r="S29" s="599">
        <v>677</v>
      </c>
      <c r="T29" s="278"/>
      <c r="U29" s="278"/>
      <c r="V29" s="278"/>
      <c r="W29" s="278"/>
      <c r="X29" s="278"/>
      <c r="Y29" s="278"/>
      <c r="Z29" s="278"/>
      <c r="AA29" s="278"/>
    </row>
    <row r="30" spans="1:27" s="182" customFormat="1" ht="13.5">
      <c r="A30" s="181" t="s">
        <v>814</v>
      </c>
      <c r="B30" s="184"/>
      <c r="C30" s="36"/>
      <c r="D30" s="278"/>
      <c r="E30" s="278"/>
      <c r="F30" s="278"/>
      <c r="G30" s="278"/>
      <c r="H30" s="278"/>
      <c r="I30" s="278"/>
      <c r="J30" s="279"/>
      <c r="K30" s="279"/>
      <c r="L30" s="278"/>
      <c r="M30" s="278"/>
      <c r="N30" s="278"/>
      <c r="O30" s="278"/>
      <c r="P30" s="279"/>
      <c r="Q30" s="279"/>
      <c r="R30" s="278"/>
      <c r="S30" s="279"/>
      <c r="T30" s="278"/>
      <c r="U30" s="278"/>
      <c r="V30" s="278"/>
      <c r="W30" s="278"/>
      <c r="X30" s="278"/>
      <c r="Y30" s="278"/>
      <c r="Z30" s="278"/>
      <c r="AA30" s="278"/>
    </row>
    <row r="31" spans="1:19" ht="13.5">
      <c r="A31" s="181" t="s">
        <v>815</v>
      </c>
      <c r="B31" s="184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1:19" ht="13.5">
      <c r="A32" s="181"/>
      <c r="B32" s="588"/>
      <c r="C32" s="455"/>
      <c r="D32" s="455"/>
      <c r="E32" s="455"/>
      <c r="F32" s="455"/>
      <c r="G32" s="589"/>
      <c r="H32" s="589"/>
      <c r="I32" s="455"/>
      <c r="J32" s="455"/>
      <c r="K32" s="455"/>
      <c r="L32" s="455"/>
      <c r="M32" s="455"/>
      <c r="N32" s="455"/>
      <c r="O32" s="455"/>
      <c r="P32" s="589"/>
      <c r="Q32" s="589"/>
      <c r="R32" s="455"/>
      <c r="S32" s="455"/>
    </row>
    <row r="33" spans="1:19" ht="13.5">
      <c r="A33" s="183"/>
      <c r="B33" s="588"/>
      <c r="C33" s="183"/>
      <c r="D33" s="590" t="s">
        <v>9</v>
      </c>
      <c r="E33" s="590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</row>
  </sheetData>
  <sheetProtection/>
  <mergeCells count="10">
    <mergeCell ref="A2:E2"/>
    <mergeCell ref="A5:A7"/>
    <mergeCell ref="B5:J5"/>
    <mergeCell ref="K5:S5"/>
    <mergeCell ref="B6:D6"/>
    <mergeCell ref="E6:G6"/>
    <mergeCell ref="H6:J6"/>
    <mergeCell ref="K6:M6"/>
    <mergeCell ref="N6:P6"/>
    <mergeCell ref="Q6:S6"/>
  </mergeCells>
  <printOptions/>
  <pageMargins left="0.15748031496062992" right="0.15748031496062992" top="0.6299212598425197" bottom="0.35433070866141736" header="0.6692913385826772" footer="0.5118110236220472"/>
  <pageSetup fitToHeight="1" fitToWidth="1"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2" sqref="A2"/>
    </sheetView>
  </sheetViews>
  <sheetFormatPr defaultColWidth="8.77734375" defaultRowHeight="13.5"/>
  <cols>
    <col min="1" max="1" width="8.77734375" style="9" customWidth="1"/>
    <col min="2" max="11" width="10.77734375" style="9" customWidth="1"/>
    <col min="12" max="16384" width="8.77734375" style="9" customWidth="1"/>
  </cols>
  <sheetData>
    <row r="2" spans="1:11" s="6" customFormat="1" ht="18.75" customHeight="1">
      <c r="A2" s="591" t="s">
        <v>314</v>
      </c>
      <c r="C2" s="591"/>
      <c r="D2" s="592"/>
      <c r="E2" s="592"/>
      <c r="F2" s="592"/>
      <c r="G2" s="592"/>
      <c r="H2" s="592"/>
      <c r="I2" s="592"/>
      <c r="J2" s="592"/>
      <c r="K2" s="592"/>
    </row>
    <row r="3" spans="1:11" s="6" customFormat="1" ht="18" customHeight="1">
      <c r="A3" s="592"/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s="147" customFormat="1" ht="19.5" customHeight="1">
      <c r="A4" s="593" t="s">
        <v>816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147" customFormat="1" ht="20.25" customHeight="1">
      <c r="A5" s="613" t="s">
        <v>313</v>
      </c>
      <c r="B5" s="607" t="s">
        <v>10</v>
      </c>
      <c r="C5" s="687" t="s">
        <v>312</v>
      </c>
      <c r="D5" s="688"/>
      <c r="E5" s="688"/>
      <c r="F5" s="688"/>
      <c r="G5" s="688"/>
      <c r="H5" s="687" t="s">
        <v>311</v>
      </c>
      <c r="I5" s="688"/>
      <c r="J5" s="688"/>
      <c r="K5" s="689"/>
    </row>
    <row r="6" spans="1:11" s="147" customFormat="1" ht="20.25" customHeight="1">
      <c r="A6" s="613"/>
      <c r="B6" s="607"/>
      <c r="C6" s="81" t="s">
        <v>9</v>
      </c>
      <c r="D6" s="70" t="s">
        <v>17</v>
      </c>
      <c r="E6" s="70" t="s">
        <v>18</v>
      </c>
      <c r="F6" s="70" t="s">
        <v>19</v>
      </c>
      <c r="G6" s="70" t="s">
        <v>16</v>
      </c>
      <c r="H6" s="81" t="s">
        <v>9</v>
      </c>
      <c r="I6" s="70" t="s">
        <v>20</v>
      </c>
      <c r="J6" s="70" t="s">
        <v>21</v>
      </c>
      <c r="K6" s="77" t="s">
        <v>22</v>
      </c>
    </row>
    <row r="7" spans="1:11" s="147" customFormat="1" ht="26.25" customHeight="1">
      <c r="A7" s="71" t="s">
        <v>263</v>
      </c>
      <c r="B7" s="68">
        <v>1650501</v>
      </c>
      <c r="C7" s="68">
        <v>1009703</v>
      </c>
      <c r="D7" s="68">
        <v>88825</v>
      </c>
      <c r="E7" s="68">
        <v>906495</v>
      </c>
      <c r="F7" s="68">
        <v>60</v>
      </c>
      <c r="G7" s="68">
        <v>14323</v>
      </c>
      <c r="H7" s="68">
        <v>640798</v>
      </c>
      <c r="I7" s="68">
        <v>528939</v>
      </c>
      <c r="J7" s="68">
        <v>17274</v>
      </c>
      <c r="K7" s="68">
        <v>94585</v>
      </c>
    </row>
    <row r="8" spans="1:11" s="147" customFormat="1" ht="26.25" customHeight="1">
      <c r="A8" s="71" t="s">
        <v>266</v>
      </c>
      <c r="B8" s="68">
        <v>1677969</v>
      </c>
      <c r="C8" s="68">
        <v>1029915</v>
      </c>
      <c r="D8" s="68">
        <v>91278</v>
      </c>
      <c r="E8" s="68">
        <v>923912</v>
      </c>
      <c r="F8" s="68">
        <v>60</v>
      </c>
      <c r="G8" s="68">
        <v>14665</v>
      </c>
      <c r="H8" s="68">
        <v>648054</v>
      </c>
      <c r="I8" s="68">
        <v>536096</v>
      </c>
      <c r="J8" s="68">
        <v>17924</v>
      </c>
      <c r="K8" s="68">
        <v>94034</v>
      </c>
    </row>
    <row r="9" spans="1:11" s="147" customFormat="1" ht="26.25" customHeight="1">
      <c r="A9" s="71" t="s">
        <v>269</v>
      </c>
      <c r="B9" s="68">
        <v>1725879</v>
      </c>
      <c r="C9" s="68">
        <v>1058172</v>
      </c>
      <c r="D9" s="68">
        <v>93679</v>
      </c>
      <c r="E9" s="68">
        <v>949529</v>
      </c>
      <c r="F9" s="68">
        <v>57</v>
      </c>
      <c r="G9" s="68">
        <v>14907</v>
      </c>
      <c r="H9" s="68">
        <v>667707</v>
      </c>
      <c r="I9" s="68">
        <v>555433</v>
      </c>
      <c r="J9" s="68">
        <v>18546</v>
      </c>
      <c r="K9" s="68">
        <v>93728</v>
      </c>
    </row>
    <row r="10" spans="1:11" s="147" customFormat="1" ht="26.25" customHeight="1">
      <c r="A10" s="71" t="s">
        <v>282</v>
      </c>
      <c r="B10" s="68">
        <v>1777229</v>
      </c>
      <c r="C10" s="68">
        <v>1084966</v>
      </c>
      <c r="D10" s="68">
        <v>95310</v>
      </c>
      <c r="E10" s="68">
        <v>974324</v>
      </c>
      <c r="F10" s="68">
        <v>53</v>
      </c>
      <c r="G10" s="68">
        <v>15279</v>
      </c>
      <c r="H10" s="68">
        <v>692263</v>
      </c>
      <c r="I10" s="68">
        <v>578727</v>
      </c>
      <c r="J10" s="68">
        <v>19392</v>
      </c>
      <c r="K10" s="68">
        <v>94144</v>
      </c>
    </row>
    <row r="11" spans="1:11" s="147" customFormat="1" ht="26.25" customHeight="1">
      <c r="A11" s="71" t="s">
        <v>410</v>
      </c>
      <c r="B11" s="68">
        <v>1805415</v>
      </c>
      <c r="C11" s="68">
        <v>1100573</v>
      </c>
      <c r="D11" s="68">
        <v>97432</v>
      </c>
      <c r="E11" s="68">
        <v>987449</v>
      </c>
      <c r="F11" s="68">
        <v>47</v>
      </c>
      <c r="G11" s="68">
        <v>15645</v>
      </c>
      <c r="H11" s="68">
        <v>704842</v>
      </c>
      <c r="I11" s="68">
        <v>590607</v>
      </c>
      <c r="J11" s="68">
        <v>20326</v>
      </c>
      <c r="K11" s="68">
        <v>93909</v>
      </c>
    </row>
    <row r="12" spans="1:13" s="147" customFormat="1" ht="26.25" customHeight="1">
      <c r="A12" s="594" t="s">
        <v>409</v>
      </c>
      <c r="B12" s="68">
        <f>SUM(C12+H12)</f>
        <v>1836172</v>
      </c>
      <c r="C12" s="68">
        <f>SUM(D12:G12)</f>
        <v>1116945</v>
      </c>
      <c r="D12" s="68">
        <v>99481</v>
      </c>
      <c r="E12" s="68">
        <v>1001514</v>
      </c>
      <c r="F12" s="68">
        <v>44</v>
      </c>
      <c r="G12" s="68">
        <v>15906</v>
      </c>
      <c r="H12" s="68">
        <f>SUM(I12:K12)</f>
        <v>719227</v>
      </c>
      <c r="I12" s="68">
        <v>604733</v>
      </c>
      <c r="J12" s="68">
        <v>21301</v>
      </c>
      <c r="K12" s="68">
        <v>93193</v>
      </c>
      <c r="L12" s="291"/>
      <c r="M12" s="291"/>
    </row>
    <row r="13" spans="1:11" s="147" customFormat="1" ht="26.25" customHeight="1">
      <c r="A13" s="595" t="s">
        <v>493</v>
      </c>
      <c r="B13" s="306">
        <f>SUM(C13+H13)</f>
        <v>1874805</v>
      </c>
      <c r="C13" s="68">
        <f>SUM(D13:G13)</f>
        <v>1137958</v>
      </c>
      <c r="D13" s="68">
        <v>101828</v>
      </c>
      <c r="E13" s="68">
        <v>1019730</v>
      </c>
      <c r="F13" s="68">
        <v>43</v>
      </c>
      <c r="G13" s="68">
        <v>16357</v>
      </c>
      <c r="H13" s="68">
        <v>736847</v>
      </c>
      <c r="I13" s="68">
        <v>621981</v>
      </c>
      <c r="J13" s="68">
        <v>22320</v>
      </c>
      <c r="K13" s="68">
        <v>92546</v>
      </c>
    </row>
    <row r="14" spans="1:11" s="167" customFormat="1" ht="26.25" customHeight="1">
      <c r="A14" s="227" t="s">
        <v>517</v>
      </c>
      <c r="B14" s="68">
        <v>1922554</v>
      </c>
      <c r="C14" s="68">
        <v>1158167</v>
      </c>
      <c r="D14" s="68">
        <v>104096</v>
      </c>
      <c r="E14" s="68">
        <v>1037068</v>
      </c>
      <c r="F14" s="68">
        <v>43</v>
      </c>
      <c r="G14" s="68">
        <v>16960</v>
      </c>
      <c r="H14" s="68">
        <v>764387</v>
      </c>
      <c r="I14" s="68">
        <v>649141</v>
      </c>
      <c r="J14" s="68">
        <v>23436</v>
      </c>
      <c r="K14" s="68">
        <v>91810</v>
      </c>
    </row>
    <row r="15" spans="1:11" s="167" customFormat="1" ht="26.25" customHeight="1">
      <c r="A15" s="231" t="s">
        <v>557</v>
      </c>
      <c r="B15" s="64">
        <f>SUM(C15+H15)</f>
        <v>1940281</v>
      </c>
      <c r="C15" s="64">
        <f>SUM(D15:G15)</f>
        <v>1166059</v>
      </c>
      <c r="D15" s="64">
        <v>106121</v>
      </c>
      <c r="E15" s="64">
        <v>1042315</v>
      </c>
      <c r="F15" s="64">
        <v>39</v>
      </c>
      <c r="G15" s="64">
        <v>17584</v>
      </c>
      <c r="H15" s="64">
        <f>I15+J15+K15</f>
        <v>774222</v>
      </c>
      <c r="I15" s="64">
        <v>658586</v>
      </c>
      <c r="J15" s="64">
        <v>24697</v>
      </c>
      <c r="K15" s="64">
        <v>90939</v>
      </c>
    </row>
    <row r="16" spans="1:11" ht="13.5">
      <c r="A16" s="147" t="s">
        <v>817</v>
      </c>
      <c r="B16" s="148"/>
      <c r="C16" s="148"/>
      <c r="D16" s="148"/>
      <c r="E16" s="148"/>
      <c r="F16" s="149"/>
      <c r="G16" s="148"/>
      <c r="H16" s="148"/>
      <c r="I16" s="148"/>
      <c r="J16" s="148"/>
      <c r="K16" s="148"/>
    </row>
  </sheetData>
  <sheetProtection/>
  <mergeCells count="4">
    <mergeCell ref="A5:A6"/>
    <mergeCell ref="B5:B6"/>
    <mergeCell ref="C5:G5"/>
    <mergeCell ref="H5:K5"/>
  </mergeCells>
  <printOptions/>
  <pageMargins left="0.51" right="0.55" top="1.1023622047244095" bottom="0.7480314960629921" header="0.5118110236220472" footer="0.5118110236220472"/>
  <pageSetup horizontalDpi="300" verticalDpi="300" orientation="landscape" paperSize="9" r:id="rId1"/>
  <ignoredErrors>
    <ignoredError sqref="C1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88671875" style="10" customWidth="1"/>
    <col min="2" max="2" width="8.4453125" style="10" customWidth="1"/>
    <col min="3" max="3" width="8.77734375" style="10" customWidth="1"/>
    <col min="4" max="19" width="7.5546875" style="10" customWidth="1"/>
    <col min="20" max="16384" width="8.88671875" style="10" customWidth="1"/>
  </cols>
  <sheetData>
    <row r="1" spans="3:12" s="24" customFormat="1" ht="12.75" customHeight="1">
      <c r="C1" s="25" t="s">
        <v>9</v>
      </c>
      <c r="D1" s="11"/>
      <c r="L1" s="25" t="s">
        <v>9</v>
      </c>
    </row>
    <row r="2" s="24" customFormat="1" ht="25.5" customHeight="1">
      <c r="A2" s="11" t="s">
        <v>499</v>
      </c>
    </row>
    <row r="3" s="24" customFormat="1" ht="12"/>
    <row r="4" spans="1:12" s="203" customFormat="1" ht="30" customHeight="1">
      <c r="A4" s="221" t="s">
        <v>816</v>
      </c>
      <c r="L4" s="221" t="s">
        <v>9</v>
      </c>
    </row>
    <row r="5" spans="1:19" s="203" customFormat="1" ht="20.25" customHeight="1">
      <c r="A5" s="690" t="s">
        <v>224</v>
      </c>
      <c r="B5" s="692" t="s">
        <v>225</v>
      </c>
      <c r="C5" s="692"/>
      <c r="D5" s="692" t="s">
        <v>226</v>
      </c>
      <c r="E5" s="692"/>
      <c r="F5" s="692"/>
      <c r="G5" s="692"/>
      <c r="H5" s="692"/>
      <c r="I5" s="692"/>
      <c r="J5" s="692"/>
      <c r="K5" s="692"/>
      <c r="L5" s="692" t="s">
        <v>227</v>
      </c>
      <c r="M5" s="692"/>
      <c r="N5" s="692"/>
      <c r="O5" s="692"/>
      <c r="P5" s="692"/>
      <c r="Q5" s="692"/>
      <c r="R5" s="692"/>
      <c r="S5" s="678"/>
    </row>
    <row r="6" spans="1:19" s="203" customFormat="1" ht="21.75" customHeight="1">
      <c r="A6" s="691"/>
      <c r="B6" s="692"/>
      <c r="C6" s="692"/>
      <c r="D6" s="692" t="s">
        <v>228</v>
      </c>
      <c r="E6" s="692"/>
      <c r="F6" s="692" t="s">
        <v>229</v>
      </c>
      <c r="G6" s="692"/>
      <c r="H6" s="692" t="s">
        <v>230</v>
      </c>
      <c r="I6" s="692"/>
      <c r="J6" s="692" t="s">
        <v>231</v>
      </c>
      <c r="K6" s="692"/>
      <c r="L6" s="692" t="s">
        <v>228</v>
      </c>
      <c r="M6" s="692"/>
      <c r="N6" s="692" t="s">
        <v>232</v>
      </c>
      <c r="O6" s="692"/>
      <c r="P6" s="692" t="s">
        <v>233</v>
      </c>
      <c r="Q6" s="692"/>
      <c r="R6" s="692" t="s">
        <v>234</v>
      </c>
      <c r="S6" s="678"/>
    </row>
    <row r="7" spans="1:19" s="203" customFormat="1" ht="27" customHeight="1">
      <c r="A7" s="691"/>
      <c r="B7" s="206" t="s">
        <v>14</v>
      </c>
      <c r="C7" s="206" t="s">
        <v>15</v>
      </c>
      <c r="D7" s="206" t="s">
        <v>14</v>
      </c>
      <c r="E7" s="206" t="s">
        <v>15</v>
      </c>
      <c r="F7" s="206" t="s">
        <v>14</v>
      </c>
      <c r="G7" s="206" t="s">
        <v>15</v>
      </c>
      <c r="H7" s="206" t="s">
        <v>14</v>
      </c>
      <c r="I7" s="206" t="s">
        <v>15</v>
      </c>
      <c r="J7" s="206" t="s">
        <v>14</v>
      </c>
      <c r="K7" s="206" t="s">
        <v>15</v>
      </c>
      <c r="L7" s="206" t="s">
        <v>14</v>
      </c>
      <c r="M7" s="206" t="s">
        <v>15</v>
      </c>
      <c r="N7" s="206" t="s">
        <v>14</v>
      </c>
      <c r="O7" s="206" t="s">
        <v>15</v>
      </c>
      <c r="P7" s="206" t="s">
        <v>14</v>
      </c>
      <c r="Q7" s="206" t="s">
        <v>15</v>
      </c>
      <c r="R7" s="206" t="s">
        <v>14</v>
      </c>
      <c r="S7" s="205" t="s">
        <v>15</v>
      </c>
    </row>
    <row r="8" spans="1:19" s="203" customFormat="1" ht="25.5" customHeight="1">
      <c r="A8" s="274" t="s">
        <v>263</v>
      </c>
      <c r="B8" s="204">
        <v>153628</v>
      </c>
      <c r="C8" s="204">
        <v>101300</v>
      </c>
      <c r="D8" s="204">
        <v>94601</v>
      </c>
      <c r="E8" s="204">
        <v>62972</v>
      </c>
      <c r="F8" s="204">
        <v>7208</v>
      </c>
      <c r="G8" s="204">
        <v>2841</v>
      </c>
      <c r="H8" s="204">
        <v>87372</v>
      </c>
      <c r="I8" s="204">
        <v>60117</v>
      </c>
      <c r="J8" s="204">
        <v>21</v>
      </c>
      <c r="K8" s="204">
        <v>14</v>
      </c>
      <c r="L8" s="204">
        <v>59027</v>
      </c>
      <c r="M8" s="204">
        <v>38328</v>
      </c>
      <c r="N8" s="204">
        <v>45721</v>
      </c>
      <c r="O8" s="204">
        <v>31445</v>
      </c>
      <c r="P8" s="204">
        <v>4661</v>
      </c>
      <c r="Q8" s="204">
        <v>823</v>
      </c>
      <c r="R8" s="204">
        <v>8645</v>
      </c>
      <c r="S8" s="204">
        <v>6060</v>
      </c>
    </row>
    <row r="9" spans="1:19" s="203" customFormat="1" ht="25.5" customHeight="1">
      <c r="A9" s="274" t="s">
        <v>266</v>
      </c>
      <c r="B9" s="204">
        <v>136561</v>
      </c>
      <c r="C9" s="204">
        <v>95696</v>
      </c>
      <c r="D9" s="204">
        <v>82815</v>
      </c>
      <c r="E9" s="204">
        <v>58127</v>
      </c>
      <c r="F9" s="204">
        <v>5497</v>
      </c>
      <c r="G9" s="204">
        <v>1766</v>
      </c>
      <c r="H9" s="204">
        <v>77313</v>
      </c>
      <c r="I9" s="204">
        <v>56357</v>
      </c>
      <c r="J9" s="204">
        <v>5</v>
      </c>
      <c r="K9" s="204">
        <v>4</v>
      </c>
      <c r="L9" s="204">
        <v>53746</v>
      </c>
      <c r="M9" s="204">
        <v>37569</v>
      </c>
      <c r="N9" s="204">
        <v>43810</v>
      </c>
      <c r="O9" s="204">
        <v>31725</v>
      </c>
      <c r="P9" s="204">
        <v>2788</v>
      </c>
      <c r="Q9" s="204">
        <v>613</v>
      </c>
      <c r="R9" s="204">
        <v>7148</v>
      </c>
      <c r="S9" s="204">
        <v>5231</v>
      </c>
    </row>
    <row r="10" spans="1:19" s="203" customFormat="1" ht="25.5" customHeight="1">
      <c r="A10" s="274" t="s">
        <v>269</v>
      </c>
      <c r="B10" s="204">
        <v>107126</v>
      </c>
      <c r="C10" s="204">
        <v>79031</v>
      </c>
      <c r="D10" s="204">
        <v>64220</v>
      </c>
      <c r="E10" s="204">
        <v>44902</v>
      </c>
      <c r="F10" s="204">
        <v>7501</v>
      </c>
      <c r="G10" s="204">
        <v>3852</v>
      </c>
      <c r="H10" s="204">
        <v>56400</v>
      </c>
      <c r="I10" s="204">
        <v>40771</v>
      </c>
      <c r="J10" s="485">
        <v>319</v>
      </c>
      <c r="K10" s="485">
        <v>279</v>
      </c>
      <c r="L10" s="204">
        <v>42906</v>
      </c>
      <c r="M10" s="204">
        <v>34129</v>
      </c>
      <c r="N10" s="204">
        <v>35599</v>
      </c>
      <c r="O10" s="204">
        <v>30686</v>
      </c>
      <c r="P10" s="204">
        <v>3562</v>
      </c>
      <c r="Q10" s="204">
        <v>1251</v>
      </c>
      <c r="R10" s="204">
        <v>3745</v>
      </c>
      <c r="S10" s="204">
        <v>2192</v>
      </c>
    </row>
    <row r="11" spans="1:19" s="203" customFormat="1" ht="25.5" customHeight="1">
      <c r="A11" s="274" t="s">
        <v>282</v>
      </c>
      <c r="B11" s="204">
        <v>114709</v>
      </c>
      <c r="C11" s="204">
        <v>77552</v>
      </c>
      <c r="D11" s="204">
        <v>64772</v>
      </c>
      <c r="E11" s="204">
        <v>43206</v>
      </c>
      <c r="F11" s="204">
        <v>6607</v>
      </c>
      <c r="G11" s="204">
        <v>3028</v>
      </c>
      <c r="H11" s="204">
        <v>57745</v>
      </c>
      <c r="I11" s="204">
        <v>39849</v>
      </c>
      <c r="J11" s="485">
        <v>420</v>
      </c>
      <c r="K11" s="485">
        <v>329</v>
      </c>
      <c r="L11" s="204">
        <v>49937</v>
      </c>
      <c r="M11" s="204">
        <v>34346</v>
      </c>
      <c r="N11" s="204">
        <v>42055</v>
      </c>
      <c r="O11" s="204">
        <v>30898</v>
      </c>
      <c r="P11" s="204">
        <v>3859</v>
      </c>
      <c r="Q11" s="204">
        <v>1359</v>
      </c>
      <c r="R11" s="204">
        <v>4023</v>
      </c>
      <c r="S11" s="204">
        <v>2089</v>
      </c>
    </row>
    <row r="12" spans="1:19" s="203" customFormat="1" ht="25.5" customHeight="1">
      <c r="A12" s="274" t="s">
        <v>410</v>
      </c>
      <c r="B12" s="204">
        <v>82763</v>
      </c>
      <c r="C12" s="204">
        <v>53531</v>
      </c>
      <c r="D12" s="204">
        <v>48857</v>
      </c>
      <c r="E12" s="204">
        <v>31058</v>
      </c>
      <c r="F12" s="204">
        <v>7093</v>
      </c>
      <c r="G12" s="204">
        <v>3350</v>
      </c>
      <c r="H12" s="204">
        <v>41388</v>
      </c>
      <c r="I12" s="204">
        <v>27410</v>
      </c>
      <c r="J12" s="485">
        <v>376</v>
      </c>
      <c r="K12" s="485">
        <v>298</v>
      </c>
      <c r="L12" s="204">
        <v>33906</v>
      </c>
      <c r="M12" s="204">
        <v>22473</v>
      </c>
      <c r="N12" s="204">
        <v>26446</v>
      </c>
      <c r="O12" s="204">
        <v>19304</v>
      </c>
      <c r="P12" s="204">
        <v>4317</v>
      </c>
      <c r="Q12" s="204">
        <v>1467</v>
      </c>
      <c r="R12" s="204">
        <v>3143</v>
      </c>
      <c r="S12" s="204">
        <v>1702</v>
      </c>
    </row>
    <row r="13" spans="1:19" s="203" customFormat="1" ht="25.5" customHeight="1">
      <c r="A13" s="274" t="s">
        <v>409</v>
      </c>
      <c r="B13" s="194">
        <f>SUM(D13+L13)</f>
        <v>89686</v>
      </c>
      <c r="C13" s="194">
        <f>SUM(E13+M13)</f>
        <v>56965</v>
      </c>
      <c r="D13" s="194">
        <f>F13+H13+J13</f>
        <v>49174</v>
      </c>
      <c r="E13" s="194">
        <f>G13+I13+K13</f>
        <v>30538</v>
      </c>
      <c r="F13" s="194">
        <v>6934</v>
      </c>
      <c r="G13" s="194">
        <v>3543</v>
      </c>
      <c r="H13" s="194">
        <v>41778</v>
      </c>
      <c r="I13" s="194">
        <v>26647</v>
      </c>
      <c r="J13" s="194">
        <v>462</v>
      </c>
      <c r="K13" s="194">
        <v>348</v>
      </c>
      <c r="L13" s="194">
        <f>SUM(N13+P13+R13)</f>
        <v>40512</v>
      </c>
      <c r="M13" s="194">
        <f>O13+Q13+S13</f>
        <v>26427</v>
      </c>
      <c r="N13" s="194">
        <v>33412</v>
      </c>
      <c r="O13" s="194">
        <v>23377</v>
      </c>
      <c r="P13" s="194">
        <v>4317</v>
      </c>
      <c r="Q13" s="194">
        <v>1665</v>
      </c>
      <c r="R13" s="194">
        <v>2783</v>
      </c>
      <c r="S13" s="194">
        <v>1385</v>
      </c>
    </row>
    <row r="14" spans="1:19" s="222" customFormat="1" ht="25.5" customHeight="1">
      <c r="A14" s="274" t="s">
        <v>493</v>
      </c>
      <c r="B14" s="208">
        <f>SUM(D14+L14)</f>
        <v>94704</v>
      </c>
      <c r="C14" s="194">
        <f>SUM(E14+M14)</f>
        <v>59956</v>
      </c>
      <c r="D14" s="194">
        <f>F14+H14+J14</f>
        <v>50723</v>
      </c>
      <c r="E14" s="194">
        <f>G14+I14+K14</f>
        <v>31202</v>
      </c>
      <c r="F14" s="194">
        <v>7422</v>
      </c>
      <c r="G14" s="194">
        <v>3686</v>
      </c>
      <c r="H14" s="194">
        <v>42680</v>
      </c>
      <c r="I14" s="194">
        <v>27052</v>
      </c>
      <c r="J14" s="194">
        <v>621</v>
      </c>
      <c r="K14" s="194">
        <v>464</v>
      </c>
      <c r="L14" s="194">
        <f>SUM(N14+P14+R14)</f>
        <v>43981</v>
      </c>
      <c r="M14" s="194">
        <f>O14+Q14+S14</f>
        <v>28754</v>
      </c>
      <c r="N14" s="194">
        <v>37214</v>
      </c>
      <c r="O14" s="194">
        <v>25743</v>
      </c>
      <c r="P14" s="194">
        <v>4339</v>
      </c>
      <c r="Q14" s="194">
        <v>1682</v>
      </c>
      <c r="R14" s="194">
        <v>2428</v>
      </c>
      <c r="S14" s="194">
        <v>1329</v>
      </c>
    </row>
    <row r="15" spans="1:19" s="204" customFormat="1" ht="25.5" customHeight="1">
      <c r="A15" s="596" t="s">
        <v>517</v>
      </c>
      <c r="B15" s="194">
        <v>110118</v>
      </c>
      <c r="C15" s="194">
        <v>69734</v>
      </c>
      <c r="D15" s="194">
        <v>52089</v>
      </c>
      <c r="E15" s="194">
        <v>31484</v>
      </c>
      <c r="F15" s="194">
        <v>6978</v>
      </c>
      <c r="G15" s="194">
        <v>3665</v>
      </c>
      <c r="H15" s="194">
        <v>44485</v>
      </c>
      <c r="I15" s="194">
        <v>27344</v>
      </c>
      <c r="J15" s="210">
        <v>626</v>
      </c>
      <c r="K15" s="210">
        <v>475</v>
      </c>
      <c r="L15" s="194">
        <v>58029</v>
      </c>
      <c r="M15" s="194">
        <v>38250</v>
      </c>
      <c r="N15" s="194">
        <v>51663</v>
      </c>
      <c r="O15" s="194">
        <v>35303</v>
      </c>
      <c r="P15" s="194">
        <v>4080</v>
      </c>
      <c r="Q15" s="194">
        <v>1689</v>
      </c>
      <c r="R15" s="194">
        <v>2286</v>
      </c>
      <c r="S15" s="194">
        <v>1258</v>
      </c>
    </row>
    <row r="16" spans="1:19" s="204" customFormat="1" ht="25.5" customHeight="1">
      <c r="A16" s="597" t="s">
        <v>557</v>
      </c>
      <c r="B16" s="212">
        <f>SUM(D16+L16)</f>
        <v>67614</v>
      </c>
      <c r="C16" s="212">
        <f>SUM(E16+M16)</f>
        <v>40164</v>
      </c>
      <c r="D16" s="212">
        <f>F16+H16+J16</f>
        <v>33766</v>
      </c>
      <c r="E16" s="212">
        <f>G16+I16+K16</f>
        <v>19194</v>
      </c>
      <c r="F16" s="212">
        <v>6545</v>
      </c>
      <c r="G16" s="212">
        <v>3391</v>
      </c>
      <c r="H16" s="212">
        <v>26676</v>
      </c>
      <c r="I16" s="212">
        <v>15384</v>
      </c>
      <c r="J16" s="212">
        <v>545</v>
      </c>
      <c r="K16" s="212">
        <v>419</v>
      </c>
      <c r="L16" s="212">
        <f>SUM(N16+P16+R16)</f>
        <v>33848</v>
      </c>
      <c r="M16" s="212">
        <f>SUM(O16+Q16+S16)</f>
        <v>20970</v>
      </c>
      <c r="N16" s="212">
        <v>26527</v>
      </c>
      <c r="O16" s="212">
        <v>17757</v>
      </c>
      <c r="P16" s="212">
        <v>4959</v>
      </c>
      <c r="Q16" s="212">
        <v>1996</v>
      </c>
      <c r="R16" s="212">
        <v>2362</v>
      </c>
      <c r="S16" s="212">
        <v>1217</v>
      </c>
    </row>
    <row r="17" spans="1:19" ht="13.5">
      <c r="A17" s="147" t="s">
        <v>817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19" t="s">
        <v>9</v>
      </c>
      <c r="R17" s="219" t="s">
        <v>11</v>
      </c>
      <c r="S17" s="219" t="s">
        <v>9</v>
      </c>
    </row>
  </sheetData>
  <sheetProtection/>
  <mergeCells count="12">
    <mergeCell ref="P6:Q6"/>
    <mergeCell ref="R6:S6"/>
    <mergeCell ref="A5:A7"/>
    <mergeCell ref="B5:C6"/>
    <mergeCell ref="D5:K5"/>
    <mergeCell ref="L5:S5"/>
    <mergeCell ref="D6:E6"/>
    <mergeCell ref="F6:G6"/>
    <mergeCell ref="H6:I6"/>
    <mergeCell ref="J6:K6"/>
    <mergeCell ref="L6:M6"/>
    <mergeCell ref="N6:O6"/>
  </mergeCells>
  <printOptions/>
  <pageMargins left="0.35" right="0.33" top="0.94" bottom="1" header="0.5" footer="0.5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4.4453125" style="9" customWidth="1"/>
    <col min="2" max="8" width="7.3359375" style="9" customWidth="1"/>
    <col min="9" max="21" width="7.77734375" style="9" customWidth="1"/>
    <col min="22" max="22" width="5.77734375" style="9" customWidth="1"/>
    <col min="23" max="16384" width="8.88671875" style="9" customWidth="1"/>
  </cols>
  <sheetData>
    <row r="2" spans="1:18" s="4" customFormat="1" ht="20.25" customHeight="1">
      <c r="A2" s="11" t="s">
        <v>500</v>
      </c>
      <c r="C2" s="11"/>
      <c r="D2" s="11"/>
      <c r="E2" s="11"/>
      <c r="F2" s="11"/>
      <c r="L2" s="8" t="s">
        <v>9</v>
      </c>
      <c r="M2" s="8"/>
      <c r="N2" s="8"/>
      <c r="O2" s="8" t="s">
        <v>11</v>
      </c>
      <c r="P2" s="8" t="s">
        <v>9</v>
      </c>
      <c r="Q2" s="8" t="s">
        <v>9</v>
      </c>
      <c r="R2" s="8" t="s">
        <v>9</v>
      </c>
    </row>
    <row r="3" s="4" customFormat="1" ht="13.5"/>
    <row r="4" s="182" customFormat="1" ht="18.75" customHeight="1">
      <c r="A4" s="182" t="s">
        <v>818</v>
      </c>
    </row>
    <row r="5" spans="1:22" s="147" customFormat="1" ht="19.5" customHeight="1">
      <c r="A5" s="613" t="s">
        <v>322</v>
      </c>
      <c r="B5" s="623" t="s">
        <v>321</v>
      </c>
      <c r="C5" s="607"/>
      <c r="D5" s="607"/>
      <c r="E5" s="607"/>
      <c r="F5" s="607"/>
      <c r="G5" s="607"/>
      <c r="H5" s="607"/>
      <c r="I5" s="619" t="s">
        <v>98</v>
      </c>
      <c r="J5" s="620"/>
      <c r="K5" s="655"/>
      <c r="L5" s="619" t="s">
        <v>99</v>
      </c>
      <c r="M5" s="620"/>
      <c r="N5" s="655"/>
      <c r="O5" s="623" t="s">
        <v>320</v>
      </c>
      <c r="P5" s="607"/>
      <c r="Q5" s="607"/>
      <c r="R5" s="610" t="s">
        <v>319</v>
      </c>
      <c r="S5" s="607" t="s">
        <v>318</v>
      </c>
      <c r="T5" s="607"/>
      <c r="U5" s="612" t="s">
        <v>317</v>
      </c>
      <c r="V5" s="280"/>
    </row>
    <row r="6" spans="1:22" s="147" customFormat="1" ht="15.75" customHeight="1">
      <c r="A6" s="613"/>
      <c r="B6" s="654"/>
      <c r="C6" s="607" t="s">
        <v>100</v>
      </c>
      <c r="D6" s="607" t="s">
        <v>101</v>
      </c>
      <c r="E6" s="607" t="s">
        <v>316</v>
      </c>
      <c r="F6" s="607" t="s">
        <v>102</v>
      </c>
      <c r="G6" s="607" t="s">
        <v>103</v>
      </c>
      <c r="H6" s="610" t="s">
        <v>315</v>
      </c>
      <c r="I6" s="281"/>
      <c r="J6" s="623" t="s">
        <v>183</v>
      </c>
      <c r="K6" s="623" t="s">
        <v>274</v>
      </c>
      <c r="L6" s="281" t="s">
        <v>9</v>
      </c>
      <c r="M6" s="623" t="s">
        <v>183</v>
      </c>
      <c r="N6" s="623" t="s">
        <v>274</v>
      </c>
      <c r="O6" s="654"/>
      <c r="P6" s="607" t="s">
        <v>104</v>
      </c>
      <c r="Q6" s="607" t="s">
        <v>105</v>
      </c>
      <c r="R6" s="610"/>
      <c r="S6" s="607" t="s">
        <v>106</v>
      </c>
      <c r="T6" s="607" t="s">
        <v>107</v>
      </c>
      <c r="U6" s="612"/>
      <c r="V6" s="280"/>
    </row>
    <row r="7" spans="1:22" s="147" customFormat="1" ht="11.25" customHeight="1">
      <c r="A7" s="613"/>
      <c r="B7" s="607"/>
      <c r="C7" s="607"/>
      <c r="D7" s="607"/>
      <c r="E7" s="607"/>
      <c r="F7" s="607"/>
      <c r="G7" s="607"/>
      <c r="H7" s="610"/>
      <c r="I7" s="282"/>
      <c r="J7" s="654"/>
      <c r="K7" s="654"/>
      <c r="L7" s="282"/>
      <c r="M7" s="654"/>
      <c r="N7" s="654"/>
      <c r="O7" s="607"/>
      <c r="P7" s="607"/>
      <c r="Q7" s="607"/>
      <c r="R7" s="610"/>
      <c r="S7" s="607"/>
      <c r="T7" s="607"/>
      <c r="U7" s="612"/>
      <c r="V7" s="280"/>
    </row>
    <row r="8" spans="1:22" s="147" customFormat="1" ht="20.25" customHeight="1">
      <c r="A8" s="71" t="s">
        <v>263</v>
      </c>
      <c r="B8" s="68">
        <v>131</v>
      </c>
      <c r="C8" s="68">
        <v>88</v>
      </c>
      <c r="D8" s="68">
        <v>0</v>
      </c>
      <c r="E8" s="68">
        <v>7</v>
      </c>
      <c r="F8" s="68">
        <v>2</v>
      </c>
      <c r="G8" s="150">
        <v>0</v>
      </c>
      <c r="H8" s="68">
        <v>34</v>
      </c>
      <c r="I8" s="68">
        <v>1593</v>
      </c>
      <c r="J8" s="150" t="s">
        <v>23</v>
      </c>
      <c r="K8" s="150" t="s">
        <v>23</v>
      </c>
      <c r="L8" s="68">
        <v>674</v>
      </c>
      <c r="M8" s="150" t="s">
        <v>23</v>
      </c>
      <c r="N8" s="150" t="s">
        <v>23</v>
      </c>
      <c r="O8" s="68">
        <v>1154</v>
      </c>
      <c r="P8" s="68">
        <v>1072</v>
      </c>
      <c r="Q8" s="68">
        <v>82</v>
      </c>
      <c r="R8" s="68">
        <v>872</v>
      </c>
      <c r="S8" s="68">
        <v>170</v>
      </c>
      <c r="T8" s="68">
        <v>545</v>
      </c>
      <c r="U8" s="68">
        <v>847</v>
      </c>
      <c r="V8" s="200"/>
    </row>
    <row r="9" spans="1:22" s="147" customFormat="1" ht="20.25" customHeight="1">
      <c r="A9" s="71" t="s">
        <v>266</v>
      </c>
      <c r="B9" s="68">
        <v>136</v>
      </c>
      <c r="C9" s="68">
        <v>88</v>
      </c>
      <c r="D9" s="68">
        <v>0</v>
      </c>
      <c r="E9" s="68">
        <v>7</v>
      </c>
      <c r="F9" s="68">
        <v>2</v>
      </c>
      <c r="G9" s="68">
        <v>5</v>
      </c>
      <c r="H9" s="68">
        <v>34</v>
      </c>
      <c r="I9" s="68">
        <v>1487</v>
      </c>
      <c r="J9" s="150" t="s">
        <v>23</v>
      </c>
      <c r="K9" s="150" t="s">
        <v>23</v>
      </c>
      <c r="L9" s="68">
        <v>666</v>
      </c>
      <c r="M9" s="150" t="s">
        <v>23</v>
      </c>
      <c r="N9" s="150" t="s">
        <v>23</v>
      </c>
      <c r="O9" s="68">
        <v>1146</v>
      </c>
      <c r="P9" s="68">
        <v>1068</v>
      </c>
      <c r="Q9" s="68">
        <v>78</v>
      </c>
      <c r="R9" s="68">
        <v>807</v>
      </c>
      <c r="S9" s="68">
        <v>170</v>
      </c>
      <c r="T9" s="68">
        <v>563</v>
      </c>
      <c r="U9" s="68">
        <v>734</v>
      </c>
      <c r="V9" s="200"/>
    </row>
    <row r="10" spans="1:22" s="147" customFormat="1" ht="20.25" customHeight="1">
      <c r="A10" s="71" t="s">
        <v>269</v>
      </c>
      <c r="B10" s="68">
        <v>131</v>
      </c>
      <c r="C10" s="68">
        <v>88</v>
      </c>
      <c r="D10" s="68">
        <v>0</v>
      </c>
      <c r="E10" s="68">
        <v>7</v>
      </c>
      <c r="F10" s="68">
        <v>2</v>
      </c>
      <c r="G10" s="68">
        <v>0</v>
      </c>
      <c r="H10" s="68">
        <v>34</v>
      </c>
      <c r="I10" s="68">
        <v>1464</v>
      </c>
      <c r="J10" s="150" t="s">
        <v>23</v>
      </c>
      <c r="K10" s="150" t="s">
        <v>23</v>
      </c>
      <c r="L10" s="68">
        <v>671</v>
      </c>
      <c r="M10" s="150" t="s">
        <v>23</v>
      </c>
      <c r="N10" s="150" t="s">
        <v>23</v>
      </c>
      <c r="O10" s="68">
        <v>1115</v>
      </c>
      <c r="P10" s="68">
        <v>1051</v>
      </c>
      <c r="Q10" s="68">
        <v>64</v>
      </c>
      <c r="R10" s="68">
        <v>812</v>
      </c>
      <c r="S10" s="68">
        <v>170</v>
      </c>
      <c r="T10" s="68">
        <v>567</v>
      </c>
      <c r="U10" s="68">
        <v>595</v>
      </c>
      <c r="V10" s="200"/>
    </row>
    <row r="11" spans="1:22" s="147" customFormat="1" ht="20.25" customHeight="1">
      <c r="A11" s="71" t="s">
        <v>282</v>
      </c>
      <c r="B11" s="68">
        <v>129</v>
      </c>
      <c r="C11" s="68">
        <v>88</v>
      </c>
      <c r="D11" s="68">
        <v>0</v>
      </c>
      <c r="E11" s="68">
        <v>7</v>
      </c>
      <c r="F11" s="68">
        <v>2</v>
      </c>
      <c r="G11" s="68">
        <v>0</v>
      </c>
      <c r="H11" s="68">
        <v>32</v>
      </c>
      <c r="I11" s="68">
        <v>1471</v>
      </c>
      <c r="J11" s="150" t="s">
        <v>23</v>
      </c>
      <c r="K11" s="150" t="s">
        <v>23</v>
      </c>
      <c r="L11" s="68">
        <v>671</v>
      </c>
      <c r="M11" s="150" t="s">
        <v>23</v>
      </c>
      <c r="N11" s="150" t="s">
        <v>23</v>
      </c>
      <c r="O11" s="68">
        <v>1022</v>
      </c>
      <c r="P11" s="68">
        <v>988</v>
      </c>
      <c r="Q11" s="68">
        <v>34</v>
      </c>
      <c r="R11" s="68">
        <v>792</v>
      </c>
      <c r="S11" s="68">
        <v>173</v>
      </c>
      <c r="T11" s="68">
        <v>566</v>
      </c>
      <c r="U11" s="68">
        <v>673</v>
      </c>
      <c r="V11" s="283"/>
    </row>
    <row r="12" spans="1:22" s="147" customFormat="1" ht="20.25" customHeight="1">
      <c r="A12" s="71" t="s">
        <v>410</v>
      </c>
      <c r="B12" s="68">
        <v>129</v>
      </c>
      <c r="C12" s="68">
        <v>88</v>
      </c>
      <c r="D12" s="68">
        <v>0</v>
      </c>
      <c r="E12" s="68">
        <v>7</v>
      </c>
      <c r="F12" s="68">
        <v>2</v>
      </c>
      <c r="G12" s="68">
        <v>0</v>
      </c>
      <c r="H12" s="68">
        <v>32</v>
      </c>
      <c r="I12" s="68">
        <v>1454</v>
      </c>
      <c r="J12" s="150">
        <v>974</v>
      </c>
      <c r="K12" s="150">
        <v>480</v>
      </c>
      <c r="L12" s="68">
        <v>669</v>
      </c>
      <c r="M12" s="150">
        <v>664</v>
      </c>
      <c r="N12" s="150">
        <v>5</v>
      </c>
      <c r="O12" s="68">
        <v>761</v>
      </c>
      <c r="P12" s="68">
        <v>739</v>
      </c>
      <c r="Q12" s="68">
        <v>22</v>
      </c>
      <c r="R12" s="68">
        <v>705</v>
      </c>
      <c r="S12" s="68">
        <v>176</v>
      </c>
      <c r="T12" s="68">
        <v>566</v>
      </c>
      <c r="U12" s="68">
        <v>545</v>
      </c>
      <c r="V12" s="283"/>
    </row>
    <row r="13" spans="1:22" s="147" customFormat="1" ht="20.25" customHeight="1">
      <c r="A13" s="71" t="s">
        <v>409</v>
      </c>
      <c r="B13" s="68">
        <v>126</v>
      </c>
      <c r="C13" s="68">
        <v>84</v>
      </c>
      <c r="D13" s="68">
        <v>0</v>
      </c>
      <c r="E13" s="68">
        <v>7</v>
      </c>
      <c r="F13" s="68">
        <v>2</v>
      </c>
      <c r="G13" s="68">
        <v>0</v>
      </c>
      <c r="H13" s="68">
        <v>33</v>
      </c>
      <c r="I13" s="68">
        <v>1432</v>
      </c>
      <c r="J13" s="68">
        <v>969</v>
      </c>
      <c r="K13" s="68">
        <v>463</v>
      </c>
      <c r="L13" s="68">
        <v>568</v>
      </c>
      <c r="M13" s="68">
        <v>563</v>
      </c>
      <c r="N13" s="68">
        <v>5</v>
      </c>
      <c r="O13" s="68">
        <v>546</v>
      </c>
      <c r="P13" s="68">
        <v>530</v>
      </c>
      <c r="Q13" s="68">
        <v>16</v>
      </c>
      <c r="R13" s="68">
        <v>286</v>
      </c>
      <c r="S13" s="68">
        <v>183</v>
      </c>
      <c r="T13" s="68">
        <v>575</v>
      </c>
      <c r="U13" s="68">
        <v>482</v>
      </c>
      <c r="V13" s="200"/>
    </row>
    <row r="14" spans="1:22" s="147" customFormat="1" ht="20.25" customHeight="1">
      <c r="A14" s="71" t="s">
        <v>493</v>
      </c>
      <c r="B14" s="68">
        <f>SUM(B18:B25)</f>
        <v>119</v>
      </c>
      <c r="C14" s="68">
        <f aca="true" t="shared" si="0" ref="C14:U14">SUM(C18:C25)</f>
        <v>77</v>
      </c>
      <c r="D14" s="68">
        <f t="shared" si="0"/>
        <v>0</v>
      </c>
      <c r="E14" s="68">
        <f t="shared" si="0"/>
        <v>7</v>
      </c>
      <c r="F14" s="68">
        <f t="shared" si="0"/>
        <v>2</v>
      </c>
      <c r="G14" s="68">
        <f t="shared" si="0"/>
        <v>4</v>
      </c>
      <c r="H14" s="68">
        <f t="shared" si="0"/>
        <v>29</v>
      </c>
      <c r="I14" s="68">
        <f t="shared" si="0"/>
        <v>1354</v>
      </c>
      <c r="J14" s="68">
        <f t="shared" si="0"/>
        <v>943</v>
      </c>
      <c r="K14" s="68">
        <f t="shared" si="0"/>
        <v>411</v>
      </c>
      <c r="L14" s="68">
        <f t="shared" si="0"/>
        <v>701</v>
      </c>
      <c r="M14" s="68">
        <f t="shared" si="0"/>
        <v>692</v>
      </c>
      <c r="N14" s="68">
        <f t="shared" si="0"/>
        <v>9</v>
      </c>
      <c r="O14" s="68">
        <f t="shared" si="0"/>
        <v>467</v>
      </c>
      <c r="P14" s="68">
        <f t="shared" si="0"/>
        <v>458</v>
      </c>
      <c r="Q14" s="68">
        <f t="shared" si="0"/>
        <v>9</v>
      </c>
      <c r="R14" s="68">
        <f t="shared" si="0"/>
        <v>232</v>
      </c>
      <c r="S14" s="68">
        <f t="shared" si="0"/>
        <v>204</v>
      </c>
      <c r="T14" s="68">
        <f t="shared" si="0"/>
        <v>471</v>
      </c>
      <c r="U14" s="68">
        <f t="shared" si="0"/>
        <v>359</v>
      </c>
      <c r="V14" s="200"/>
    </row>
    <row r="15" spans="1:22" s="147" customFormat="1" ht="20.25" customHeight="1">
      <c r="A15" s="71" t="s">
        <v>517</v>
      </c>
      <c r="B15" s="68">
        <v>121</v>
      </c>
      <c r="C15" s="68">
        <v>77</v>
      </c>
      <c r="D15" s="68">
        <v>0</v>
      </c>
      <c r="E15" s="68">
        <v>7</v>
      </c>
      <c r="F15" s="68">
        <v>2</v>
      </c>
      <c r="G15" s="68">
        <v>4</v>
      </c>
      <c r="H15" s="68">
        <v>31</v>
      </c>
      <c r="I15" s="68">
        <v>1356</v>
      </c>
      <c r="J15" s="150">
        <v>943</v>
      </c>
      <c r="K15" s="150">
        <v>413</v>
      </c>
      <c r="L15" s="68">
        <v>697</v>
      </c>
      <c r="M15" s="150">
        <v>693</v>
      </c>
      <c r="N15" s="150">
        <v>4</v>
      </c>
      <c r="O15" s="68">
        <v>514</v>
      </c>
      <c r="P15" s="68">
        <v>503</v>
      </c>
      <c r="Q15" s="68">
        <v>11</v>
      </c>
      <c r="R15" s="68">
        <v>292</v>
      </c>
      <c r="S15" s="68">
        <v>193</v>
      </c>
      <c r="T15" s="68">
        <v>580</v>
      </c>
      <c r="U15" s="68">
        <v>365</v>
      </c>
      <c r="V15" s="283"/>
    </row>
    <row r="16" spans="1:22" s="147" customFormat="1" ht="20.25" customHeight="1">
      <c r="A16" s="71" t="s">
        <v>557</v>
      </c>
      <c r="B16" s="68">
        <f>SUM(B18:B25)</f>
        <v>119</v>
      </c>
      <c r="C16" s="68">
        <f aca="true" t="shared" si="1" ref="C16:U16">SUM(C18:C25)</f>
        <v>77</v>
      </c>
      <c r="D16" s="68">
        <f t="shared" si="1"/>
        <v>0</v>
      </c>
      <c r="E16" s="68">
        <f t="shared" si="1"/>
        <v>7</v>
      </c>
      <c r="F16" s="68">
        <f t="shared" si="1"/>
        <v>2</v>
      </c>
      <c r="G16" s="68">
        <f t="shared" si="1"/>
        <v>4</v>
      </c>
      <c r="H16" s="68">
        <f t="shared" si="1"/>
        <v>29</v>
      </c>
      <c r="I16" s="68">
        <f t="shared" si="1"/>
        <v>1354</v>
      </c>
      <c r="J16" s="68">
        <f t="shared" si="1"/>
        <v>943</v>
      </c>
      <c r="K16" s="68">
        <f t="shared" si="1"/>
        <v>411</v>
      </c>
      <c r="L16" s="68">
        <f t="shared" si="1"/>
        <v>701</v>
      </c>
      <c r="M16" s="68">
        <f t="shared" si="1"/>
        <v>692</v>
      </c>
      <c r="N16" s="68">
        <f t="shared" si="1"/>
        <v>9</v>
      </c>
      <c r="O16" s="68">
        <f t="shared" si="1"/>
        <v>467</v>
      </c>
      <c r="P16" s="68">
        <f t="shared" si="1"/>
        <v>458</v>
      </c>
      <c r="Q16" s="68">
        <f t="shared" si="1"/>
        <v>9</v>
      </c>
      <c r="R16" s="68">
        <f t="shared" si="1"/>
        <v>232</v>
      </c>
      <c r="S16" s="68">
        <f t="shared" si="1"/>
        <v>204</v>
      </c>
      <c r="T16" s="68">
        <f t="shared" si="1"/>
        <v>471</v>
      </c>
      <c r="U16" s="68">
        <f t="shared" si="1"/>
        <v>359</v>
      </c>
      <c r="V16" s="200"/>
    </row>
    <row r="17" spans="1:22" s="147" customFormat="1" ht="6.75" customHeight="1">
      <c r="A17" s="224"/>
      <c r="B17" s="19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200"/>
    </row>
    <row r="18" spans="1:22" s="147" customFormat="1" ht="20.25" customHeight="1">
      <c r="A18" s="71" t="s">
        <v>710</v>
      </c>
      <c r="B18" s="68">
        <f>SUM(C18:H18)</f>
        <v>18</v>
      </c>
      <c r="C18" s="68">
        <v>14</v>
      </c>
      <c r="D18" s="68">
        <v>0</v>
      </c>
      <c r="E18" s="68">
        <v>0</v>
      </c>
      <c r="F18" s="68">
        <v>0</v>
      </c>
      <c r="G18" s="68">
        <v>0</v>
      </c>
      <c r="H18" s="68">
        <v>4</v>
      </c>
      <c r="I18" s="68">
        <f aca="true" t="shared" si="2" ref="I18:I25">SUM(J18:K18)</f>
        <v>208</v>
      </c>
      <c r="J18" s="68">
        <v>134</v>
      </c>
      <c r="K18" s="68">
        <v>74</v>
      </c>
      <c r="L18" s="68">
        <f aca="true" t="shared" si="3" ref="L18:L23">SUM(M18:N18)</f>
        <v>93</v>
      </c>
      <c r="M18" s="68">
        <v>93</v>
      </c>
      <c r="N18" s="68">
        <v>0</v>
      </c>
      <c r="O18" s="68">
        <f aca="true" t="shared" si="4" ref="O18:O23">SUM(P18:Q18)</f>
        <v>57</v>
      </c>
      <c r="P18" s="68">
        <v>53</v>
      </c>
      <c r="Q18" s="68">
        <v>4</v>
      </c>
      <c r="R18" s="68">
        <v>74</v>
      </c>
      <c r="S18" s="68">
        <v>38</v>
      </c>
      <c r="T18" s="68">
        <v>71</v>
      </c>
      <c r="U18" s="68">
        <v>45</v>
      </c>
      <c r="V18" s="200"/>
    </row>
    <row r="19" spans="1:22" s="147" customFormat="1" ht="20.25" customHeight="1">
      <c r="A19" s="71" t="s">
        <v>108</v>
      </c>
      <c r="B19" s="68">
        <f aca="true" t="shared" si="5" ref="B19:B25">SUM(C19:H19)</f>
        <v>17</v>
      </c>
      <c r="C19" s="68">
        <v>11</v>
      </c>
      <c r="D19" s="68">
        <v>0</v>
      </c>
      <c r="E19" s="68">
        <v>1</v>
      </c>
      <c r="F19" s="68">
        <v>0</v>
      </c>
      <c r="G19" s="68">
        <v>1</v>
      </c>
      <c r="H19" s="68">
        <v>4</v>
      </c>
      <c r="I19" s="68">
        <f t="shared" si="2"/>
        <v>185</v>
      </c>
      <c r="J19" s="68">
        <v>119</v>
      </c>
      <c r="K19" s="68">
        <v>66</v>
      </c>
      <c r="L19" s="68">
        <f t="shared" si="3"/>
        <v>94</v>
      </c>
      <c r="M19" s="68">
        <v>94</v>
      </c>
      <c r="N19" s="68">
        <v>0</v>
      </c>
      <c r="O19" s="68">
        <f t="shared" si="4"/>
        <v>63</v>
      </c>
      <c r="P19" s="68">
        <v>60</v>
      </c>
      <c r="Q19" s="68">
        <v>3</v>
      </c>
      <c r="R19" s="68">
        <v>18</v>
      </c>
      <c r="S19" s="68">
        <v>21</v>
      </c>
      <c r="T19" s="68">
        <v>84</v>
      </c>
      <c r="U19" s="68">
        <v>31</v>
      </c>
      <c r="V19" s="200"/>
    </row>
    <row r="20" spans="1:22" s="147" customFormat="1" ht="20.25" customHeight="1">
      <c r="A20" s="71" t="s">
        <v>109</v>
      </c>
      <c r="B20" s="68">
        <f t="shared" si="5"/>
        <v>12</v>
      </c>
      <c r="C20" s="68">
        <v>7</v>
      </c>
      <c r="D20" s="68">
        <v>0</v>
      </c>
      <c r="E20" s="68">
        <v>0</v>
      </c>
      <c r="F20" s="68">
        <v>0</v>
      </c>
      <c r="G20" s="68">
        <v>0</v>
      </c>
      <c r="H20" s="68">
        <v>5</v>
      </c>
      <c r="I20" s="68">
        <f t="shared" si="2"/>
        <v>117</v>
      </c>
      <c r="J20" s="68">
        <v>77</v>
      </c>
      <c r="K20" s="68">
        <v>40</v>
      </c>
      <c r="L20" s="68">
        <f t="shared" si="3"/>
        <v>62</v>
      </c>
      <c r="M20" s="68">
        <v>61</v>
      </c>
      <c r="N20" s="68">
        <v>1</v>
      </c>
      <c r="O20" s="68">
        <f t="shared" si="4"/>
        <v>51</v>
      </c>
      <c r="P20" s="68">
        <v>50</v>
      </c>
      <c r="Q20" s="68">
        <v>1</v>
      </c>
      <c r="R20" s="68">
        <v>8</v>
      </c>
      <c r="S20" s="68">
        <v>20</v>
      </c>
      <c r="T20" s="68">
        <v>49</v>
      </c>
      <c r="U20" s="68">
        <v>30</v>
      </c>
      <c r="V20" s="200"/>
    </row>
    <row r="21" spans="1:22" s="147" customFormat="1" ht="20.25" customHeight="1">
      <c r="A21" s="71" t="s">
        <v>110</v>
      </c>
      <c r="B21" s="68">
        <f t="shared" si="5"/>
        <v>18</v>
      </c>
      <c r="C21" s="68">
        <v>11</v>
      </c>
      <c r="D21" s="68">
        <v>0</v>
      </c>
      <c r="E21" s="68">
        <v>0</v>
      </c>
      <c r="F21" s="68">
        <v>1</v>
      </c>
      <c r="G21" s="68">
        <v>0</v>
      </c>
      <c r="H21" s="68">
        <v>6</v>
      </c>
      <c r="I21" s="68">
        <f t="shared" si="2"/>
        <v>209</v>
      </c>
      <c r="J21" s="68">
        <v>148</v>
      </c>
      <c r="K21" s="68">
        <v>61</v>
      </c>
      <c r="L21" s="68">
        <f t="shared" si="3"/>
        <v>125</v>
      </c>
      <c r="M21" s="68">
        <v>124</v>
      </c>
      <c r="N21" s="68">
        <v>1</v>
      </c>
      <c r="O21" s="68">
        <f t="shared" si="4"/>
        <v>53</v>
      </c>
      <c r="P21" s="68">
        <v>53</v>
      </c>
      <c r="Q21" s="68">
        <v>0</v>
      </c>
      <c r="R21" s="68">
        <v>6</v>
      </c>
      <c r="S21" s="68">
        <v>32</v>
      </c>
      <c r="T21" s="68">
        <v>55</v>
      </c>
      <c r="U21" s="68">
        <v>67</v>
      </c>
      <c r="V21" s="200"/>
    </row>
    <row r="22" spans="1:22" s="147" customFormat="1" ht="20.25" customHeight="1">
      <c r="A22" s="71" t="s">
        <v>111</v>
      </c>
      <c r="B22" s="68">
        <f t="shared" si="5"/>
        <v>26</v>
      </c>
      <c r="C22" s="68">
        <v>17</v>
      </c>
      <c r="D22" s="68">
        <v>0</v>
      </c>
      <c r="E22" s="68">
        <v>2</v>
      </c>
      <c r="F22" s="68">
        <v>0</v>
      </c>
      <c r="G22" s="68">
        <v>1</v>
      </c>
      <c r="H22" s="68">
        <v>6</v>
      </c>
      <c r="I22" s="68">
        <f t="shared" si="2"/>
        <v>277</v>
      </c>
      <c r="J22" s="68">
        <v>202</v>
      </c>
      <c r="K22" s="68">
        <v>75</v>
      </c>
      <c r="L22" s="68">
        <f t="shared" si="3"/>
        <v>177</v>
      </c>
      <c r="M22" s="68">
        <v>173</v>
      </c>
      <c r="N22" s="68">
        <v>4</v>
      </c>
      <c r="O22" s="68">
        <f t="shared" si="4"/>
        <v>138</v>
      </c>
      <c r="P22" s="68">
        <v>137</v>
      </c>
      <c r="Q22" s="68">
        <v>1</v>
      </c>
      <c r="R22" s="68">
        <v>9</v>
      </c>
      <c r="S22" s="68">
        <v>45</v>
      </c>
      <c r="T22" s="68">
        <v>83</v>
      </c>
      <c r="U22" s="68">
        <v>92</v>
      </c>
      <c r="V22" s="200"/>
    </row>
    <row r="23" spans="1:22" s="147" customFormat="1" ht="20.25" customHeight="1">
      <c r="A23" s="224" t="s">
        <v>711</v>
      </c>
      <c r="B23" s="68">
        <f t="shared" si="5"/>
        <v>21</v>
      </c>
      <c r="C23" s="68">
        <v>12</v>
      </c>
      <c r="D23" s="68">
        <v>0</v>
      </c>
      <c r="E23" s="68">
        <v>2</v>
      </c>
      <c r="F23" s="68">
        <v>1</v>
      </c>
      <c r="G23" s="68">
        <v>2</v>
      </c>
      <c r="H23" s="68">
        <v>4</v>
      </c>
      <c r="I23" s="68">
        <f t="shared" si="2"/>
        <v>223</v>
      </c>
      <c r="J23" s="68">
        <v>150</v>
      </c>
      <c r="K23" s="68">
        <v>73</v>
      </c>
      <c r="L23" s="68">
        <f t="shared" si="3"/>
        <v>121</v>
      </c>
      <c r="M23" s="68">
        <v>118</v>
      </c>
      <c r="N23" s="68">
        <v>3</v>
      </c>
      <c r="O23" s="68">
        <f t="shared" si="4"/>
        <v>93</v>
      </c>
      <c r="P23" s="68">
        <v>93</v>
      </c>
      <c r="Q23" s="68">
        <v>0</v>
      </c>
      <c r="R23" s="68">
        <v>115</v>
      </c>
      <c r="S23" s="68">
        <v>36</v>
      </c>
      <c r="T23" s="68">
        <v>99</v>
      </c>
      <c r="U23" s="68">
        <v>90</v>
      </c>
      <c r="V23" s="200"/>
    </row>
    <row r="24" spans="1:22" s="192" customFormat="1" ht="20.25" customHeight="1">
      <c r="A24" s="71" t="s">
        <v>112</v>
      </c>
      <c r="B24" s="68">
        <f t="shared" si="5"/>
        <v>6</v>
      </c>
      <c r="C24" s="68">
        <v>4</v>
      </c>
      <c r="D24" s="68">
        <v>0</v>
      </c>
      <c r="E24" s="68">
        <v>2</v>
      </c>
      <c r="F24" s="68">
        <v>0</v>
      </c>
      <c r="G24" s="68">
        <v>0</v>
      </c>
      <c r="H24" s="68">
        <v>0</v>
      </c>
      <c r="I24" s="68">
        <f t="shared" si="2"/>
        <v>54</v>
      </c>
      <c r="J24" s="68">
        <v>41</v>
      </c>
      <c r="K24" s="68">
        <v>13</v>
      </c>
      <c r="L24" s="68">
        <f>SUM(M24:N24)</f>
        <v>29</v>
      </c>
      <c r="M24" s="68">
        <v>29</v>
      </c>
      <c r="N24" s="68">
        <v>0</v>
      </c>
      <c r="O24" s="68">
        <f>SUM(P24:Q24)</f>
        <v>12</v>
      </c>
      <c r="P24" s="68">
        <v>12</v>
      </c>
      <c r="Q24" s="68">
        <v>0</v>
      </c>
      <c r="R24" s="68">
        <v>2</v>
      </c>
      <c r="S24" s="68">
        <v>8</v>
      </c>
      <c r="T24" s="68">
        <v>30</v>
      </c>
      <c r="U24" s="68">
        <v>4</v>
      </c>
      <c r="V24" s="200"/>
    </row>
    <row r="25" spans="1:22" s="147" customFormat="1" ht="20.25" customHeight="1">
      <c r="A25" s="75" t="s">
        <v>712</v>
      </c>
      <c r="B25" s="307">
        <f t="shared" si="5"/>
        <v>1</v>
      </c>
      <c r="C25" s="64">
        <v>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f t="shared" si="2"/>
        <v>81</v>
      </c>
      <c r="J25" s="64">
        <v>72</v>
      </c>
      <c r="K25" s="64">
        <v>9</v>
      </c>
      <c r="L25" s="64">
        <f>SUM(M25:N25)</f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4</v>
      </c>
      <c r="T25" s="64">
        <v>0</v>
      </c>
      <c r="U25" s="64">
        <v>0</v>
      </c>
      <c r="V25" s="200"/>
    </row>
    <row r="26" spans="1:22" s="182" customFormat="1" ht="14.25" customHeight="1">
      <c r="A26" s="181" t="s">
        <v>819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6" s="183" customFormat="1" ht="18" customHeight="1">
      <c r="A27" s="693" t="s">
        <v>820</v>
      </c>
      <c r="B27" s="693"/>
      <c r="C27" s="693"/>
      <c r="D27" s="693"/>
      <c r="E27" s="693"/>
      <c r="F27" s="693"/>
    </row>
  </sheetData>
  <sheetProtection/>
  <mergeCells count="25">
    <mergeCell ref="U5:U7"/>
    <mergeCell ref="O5:Q5"/>
    <mergeCell ref="R5:R7"/>
    <mergeCell ref="O6:O7"/>
    <mergeCell ref="P6:P7"/>
    <mergeCell ref="Q6:Q7"/>
    <mergeCell ref="S6:S7"/>
    <mergeCell ref="T6:T7"/>
    <mergeCell ref="S5:T5"/>
    <mergeCell ref="J6:J7"/>
    <mergeCell ref="A27:F27"/>
    <mergeCell ref="C6:C7"/>
    <mergeCell ref="A5:A7"/>
    <mergeCell ref="B5:H5"/>
    <mergeCell ref="I5:K5"/>
    <mergeCell ref="L5:N5"/>
    <mergeCell ref="K6:K7"/>
    <mergeCell ref="M6:M7"/>
    <mergeCell ref="N6:N7"/>
    <mergeCell ref="B6:B7"/>
    <mergeCell ref="D6:D7"/>
    <mergeCell ref="E6:E7"/>
    <mergeCell ref="F6:F7"/>
    <mergeCell ref="G6:G7"/>
    <mergeCell ref="H6:H7"/>
  </mergeCells>
  <printOptions/>
  <pageMargins left="0.2755905511811024" right="0.35433070866141736" top="1.0236220472440944" bottom="0.984251968503937" header="0.7086614173228347" footer="0.5118110236220472"/>
  <pageSetup fitToHeight="1" fitToWidth="1" horizontalDpi="300" verticalDpi="3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9" width="15.77734375" style="10" customWidth="1"/>
    <col min="10" max="16384" width="8.88671875" style="10" customWidth="1"/>
  </cols>
  <sheetData>
    <row r="1" spans="2:4" s="4" customFormat="1" ht="13.5" customHeight="1">
      <c r="B1" s="20"/>
      <c r="C1" s="8"/>
      <c r="D1" s="8"/>
    </row>
    <row r="2" spans="1:8" s="4" customFormat="1" ht="23.25" customHeight="1">
      <c r="A2" s="686" t="s">
        <v>501</v>
      </c>
      <c r="B2" s="686"/>
      <c r="C2" s="686"/>
      <c r="D2" s="686"/>
      <c r="F2" s="8" t="s">
        <v>9</v>
      </c>
      <c r="H2" s="8" t="s">
        <v>9</v>
      </c>
    </row>
    <row r="3" s="4" customFormat="1" ht="13.5"/>
    <row r="4" spans="1:9" s="289" customFormat="1" ht="20.25" customHeight="1">
      <c r="A4" s="288" t="s">
        <v>821</v>
      </c>
      <c r="I4" s="290" t="s">
        <v>9</v>
      </c>
    </row>
    <row r="5" spans="1:9" s="291" customFormat="1" ht="19.5" customHeight="1">
      <c r="A5" s="696" t="s">
        <v>327</v>
      </c>
      <c r="B5" s="694" t="s">
        <v>326</v>
      </c>
      <c r="C5" s="694"/>
      <c r="D5" s="694" t="s">
        <v>325</v>
      </c>
      <c r="E5" s="694"/>
      <c r="F5" s="694" t="s">
        <v>324</v>
      </c>
      <c r="G5" s="694"/>
      <c r="H5" s="694" t="s">
        <v>323</v>
      </c>
      <c r="I5" s="695"/>
    </row>
    <row r="6" spans="1:9" s="291" customFormat="1" ht="19.5" customHeight="1">
      <c r="A6" s="696"/>
      <c r="B6" s="292" t="s">
        <v>113</v>
      </c>
      <c r="C6" s="292" t="s">
        <v>114</v>
      </c>
      <c r="D6" s="292" t="s">
        <v>113</v>
      </c>
      <c r="E6" s="292" t="s">
        <v>114</v>
      </c>
      <c r="F6" s="292" t="s">
        <v>113</v>
      </c>
      <c r="G6" s="292" t="s">
        <v>114</v>
      </c>
      <c r="H6" s="292" t="s">
        <v>113</v>
      </c>
      <c r="I6" s="293" t="s">
        <v>114</v>
      </c>
    </row>
    <row r="7" spans="1:9" s="291" customFormat="1" ht="20.25" customHeight="1">
      <c r="A7" s="294" t="s">
        <v>263</v>
      </c>
      <c r="B7" s="200">
        <v>59529733</v>
      </c>
      <c r="C7" s="200">
        <v>8672081</v>
      </c>
      <c r="D7" s="200">
        <v>22413738</v>
      </c>
      <c r="E7" s="200">
        <v>238807</v>
      </c>
      <c r="F7" s="200">
        <v>22894801</v>
      </c>
      <c r="G7" s="200">
        <v>76839</v>
      </c>
      <c r="H7" s="200">
        <v>14221194</v>
      </c>
      <c r="I7" s="200">
        <v>8356435</v>
      </c>
    </row>
    <row r="8" spans="1:9" s="291" customFormat="1" ht="20.25" customHeight="1">
      <c r="A8" s="294" t="s">
        <v>266</v>
      </c>
      <c r="B8" s="200">
        <v>61596820</v>
      </c>
      <c r="C8" s="200">
        <v>9700221</v>
      </c>
      <c r="D8" s="200">
        <v>23212459</v>
      </c>
      <c r="E8" s="200">
        <v>581770</v>
      </c>
      <c r="F8" s="200">
        <v>22934705</v>
      </c>
      <c r="G8" s="200">
        <v>131044</v>
      </c>
      <c r="H8" s="200">
        <v>15449656</v>
      </c>
      <c r="I8" s="200">
        <v>8987407</v>
      </c>
    </row>
    <row r="9" spans="1:9" s="291" customFormat="1" ht="20.25" customHeight="1">
      <c r="A9" s="294" t="s">
        <v>269</v>
      </c>
      <c r="B9" s="200">
        <v>62861900</v>
      </c>
      <c r="C9" s="200">
        <v>12595572</v>
      </c>
      <c r="D9" s="200">
        <v>21831230</v>
      </c>
      <c r="E9" s="200">
        <v>913621</v>
      </c>
      <c r="F9" s="200">
        <v>22879760</v>
      </c>
      <c r="G9" s="200">
        <v>430550</v>
      </c>
      <c r="H9" s="200">
        <v>18150910</v>
      </c>
      <c r="I9" s="200">
        <v>11251401</v>
      </c>
    </row>
    <row r="10" spans="1:9" s="291" customFormat="1" ht="20.25" customHeight="1">
      <c r="A10" s="294" t="s">
        <v>282</v>
      </c>
      <c r="B10" s="200">
        <v>67003672.169999994</v>
      </c>
      <c r="C10" s="200">
        <v>14178122.11</v>
      </c>
      <c r="D10" s="200">
        <v>23968410.58</v>
      </c>
      <c r="E10" s="200">
        <v>1171955.69</v>
      </c>
      <c r="F10" s="200">
        <v>22940312.400000006</v>
      </c>
      <c r="G10" s="200">
        <v>950273.1699999999</v>
      </c>
      <c r="H10" s="200">
        <v>20094949.189999998</v>
      </c>
      <c r="I10" s="200">
        <v>12055893.25</v>
      </c>
    </row>
    <row r="11" spans="1:9" s="291" customFormat="1" ht="20.25" customHeight="1">
      <c r="A11" s="294" t="s">
        <v>410</v>
      </c>
      <c r="B11" s="200">
        <v>68561982.86999999</v>
      </c>
      <c r="C11" s="200">
        <v>12974174.76</v>
      </c>
      <c r="D11" s="200">
        <v>20803190.21</v>
      </c>
      <c r="E11" s="200">
        <v>1145985.48</v>
      </c>
      <c r="F11" s="200">
        <v>23054207.88</v>
      </c>
      <c r="G11" s="200">
        <v>1079273.9600000002</v>
      </c>
      <c r="H11" s="200">
        <v>24704584.78</v>
      </c>
      <c r="I11" s="200">
        <v>10748915.320000002</v>
      </c>
    </row>
    <row r="12" spans="1:9" s="291" customFormat="1" ht="20.25" customHeight="1">
      <c r="A12" s="294" t="s">
        <v>409</v>
      </c>
      <c r="B12" s="200">
        <v>68410307</v>
      </c>
      <c r="C12" s="200">
        <v>13299487</v>
      </c>
      <c r="D12" s="200">
        <v>22323954</v>
      </c>
      <c r="E12" s="200">
        <v>2104882</v>
      </c>
      <c r="F12" s="200">
        <v>21081636</v>
      </c>
      <c r="G12" s="200">
        <v>934731</v>
      </c>
      <c r="H12" s="200">
        <v>25004717</v>
      </c>
      <c r="I12" s="200">
        <v>10259874</v>
      </c>
    </row>
    <row r="13" spans="1:9" s="291" customFormat="1" ht="20.25" customHeight="1">
      <c r="A13" s="294" t="s">
        <v>493</v>
      </c>
      <c r="B13" s="200">
        <f>SUM(B17:B24)</f>
        <v>73906410</v>
      </c>
      <c r="C13" s="200">
        <f>SUM(C17:C24)</f>
        <v>11833515</v>
      </c>
      <c r="D13" s="200">
        <f aca="true" t="shared" si="0" ref="D13:I13">SUM(D17:D24)</f>
        <v>23335295</v>
      </c>
      <c r="E13" s="200">
        <f t="shared" si="0"/>
        <v>805664</v>
      </c>
      <c r="F13" s="200">
        <f t="shared" si="0"/>
        <v>20305966</v>
      </c>
      <c r="G13" s="200">
        <f t="shared" si="0"/>
        <v>527918</v>
      </c>
      <c r="H13" s="200">
        <f t="shared" si="0"/>
        <v>30265149</v>
      </c>
      <c r="I13" s="200">
        <f t="shared" si="0"/>
        <v>10499933</v>
      </c>
    </row>
    <row r="14" spans="1:9" s="291" customFormat="1" ht="20.25" customHeight="1">
      <c r="A14" s="294" t="s">
        <v>517</v>
      </c>
      <c r="B14" s="200">
        <v>69473703.9</v>
      </c>
      <c r="C14" s="200">
        <v>13294376.690000001</v>
      </c>
      <c r="D14" s="200">
        <v>22714942.64</v>
      </c>
      <c r="E14" s="200">
        <v>935280.78</v>
      </c>
      <c r="F14" s="200">
        <v>19534006.91</v>
      </c>
      <c r="G14" s="200">
        <v>644707.8699999999</v>
      </c>
      <c r="H14" s="200">
        <v>27224754.349999998</v>
      </c>
      <c r="I14" s="200">
        <v>11714388.04</v>
      </c>
    </row>
    <row r="15" spans="1:9" s="291" customFormat="1" ht="20.25" customHeight="1">
      <c r="A15" s="294" t="s">
        <v>557</v>
      </c>
      <c r="B15" s="200">
        <f>SUM(B17:B24)</f>
        <v>73906410</v>
      </c>
      <c r="C15" s="200">
        <f>SUM(C17:C24)</f>
        <v>11833515</v>
      </c>
      <c r="D15" s="200">
        <f aca="true" t="shared" si="1" ref="D15:I15">SUM(D17:D24)</f>
        <v>23335295</v>
      </c>
      <c r="E15" s="200">
        <f t="shared" si="1"/>
        <v>805664</v>
      </c>
      <c r="F15" s="200">
        <f t="shared" si="1"/>
        <v>20305966</v>
      </c>
      <c r="G15" s="200">
        <f t="shared" si="1"/>
        <v>527918</v>
      </c>
      <c r="H15" s="200">
        <f t="shared" si="1"/>
        <v>30265149</v>
      </c>
      <c r="I15" s="200">
        <f t="shared" si="1"/>
        <v>10499933</v>
      </c>
    </row>
    <row r="16" spans="1:9" s="291" customFormat="1" ht="12" customHeight="1">
      <c r="A16" s="295" t="s">
        <v>9</v>
      </c>
      <c r="B16" s="200"/>
      <c r="C16" s="200"/>
      <c r="D16" s="200"/>
      <c r="E16" s="200"/>
      <c r="F16" s="200"/>
      <c r="G16" s="200"/>
      <c r="H16" s="200"/>
      <c r="I16" s="200"/>
    </row>
    <row r="17" spans="1:9" s="291" customFormat="1" ht="20.25" customHeight="1">
      <c r="A17" s="71" t="s">
        <v>710</v>
      </c>
      <c r="B17" s="296">
        <f>SUM(D17+F17+H17)</f>
        <v>11606527</v>
      </c>
      <c r="C17" s="200">
        <f>SUM(E17+G17+I17)</f>
        <v>1734782</v>
      </c>
      <c r="D17" s="200">
        <v>3396311</v>
      </c>
      <c r="E17" s="200">
        <v>106387</v>
      </c>
      <c r="F17" s="200">
        <v>2977586</v>
      </c>
      <c r="G17" s="200">
        <v>126658</v>
      </c>
      <c r="H17" s="200">
        <v>5232630</v>
      </c>
      <c r="I17" s="200">
        <v>1501737</v>
      </c>
    </row>
    <row r="18" spans="1:9" s="291" customFormat="1" ht="20.25" customHeight="1">
      <c r="A18" s="71" t="s">
        <v>108</v>
      </c>
      <c r="B18" s="296">
        <f aca="true" t="shared" si="2" ref="B18:C24">SUM(D18+F18+H18)</f>
        <v>7716862</v>
      </c>
      <c r="C18" s="200">
        <f t="shared" si="2"/>
        <v>1140592</v>
      </c>
      <c r="D18" s="200">
        <v>1731463</v>
      </c>
      <c r="E18" s="200">
        <v>52998</v>
      </c>
      <c r="F18" s="200">
        <v>2601257</v>
      </c>
      <c r="G18" s="200">
        <v>23864</v>
      </c>
      <c r="H18" s="200">
        <v>3384142</v>
      </c>
      <c r="I18" s="200">
        <v>1063730</v>
      </c>
    </row>
    <row r="19" spans="1:9" s="291" customFormat="1" ht="20.25" customHeight="1">
      <c r="A19" s="71" t="s">
        <v>109</v>
      </c>
      <c r="B19" s="296">
        <f t="shared" si="2"/>
        <v>5099292</v>
      </c>
      <c r="C19" s="200">
        <f t="shared" si="2"/>
        <v>889587</v>
      </c>
      <c r="D19" s="200">
        <v>1236515</v>
      </c>
      <c r="E19" s="200">
        <v>4624</v>
      </c>
      <c r="F19" s="200">
        <v>1302567</v>
      </c>
      <c r="G19" s="200">
        <v>29623</v>
      </c>
      <c r="H19" s="200">
        <v>2560210</v>
      </c>
      <c r="I19" s="200">
        <v>855340</v>
      </c>
    </row>
    <row r="20" spans="1:9" s="291" customFormat="1" ht="20.25" customHeight="1">
      <c r="A20" s="71" t="s">
        <v>110</v>
      </c>
      <c r="B20" s="296">
        <f t="shared" si="2"/>
        <v>9905576</v>
      </c>
      <c r="C20" s="200">
        <f t="shared" si="2"/>
        <v>1698492</v>
      </c>
      <c r="D20" s="200">
        <v>2307699</v>
      </c>
      <c r="E20" s="200">
        <v>15504</v>
      </c>
      <c r="F20" s="200">
        <v>2275288</v>
      </c>
      <c r="G20" s="200">
        <v>37148</v>
      </c>
      <c r="H20" s="200">
        <v>5322589</v>
      </c>
      <c r="I20" s="200">
        <v>1645840</v>
      </c>
    </row>
    <row r="21" spans="1:9" s="291" customFormat="1" ht="20.25" customHeight="1">
      <c r="A21" s="71" t="s">
        <v>111</v>
      </c>
      <c r="B21" s="296">
        <f t="shared" si="2"/>
        <v>13949737</v>
      </c>
      <c r="C21" s="200">
        <f t="shared" si="2"/>
        <v>2727577</v>
      </c>
      <c r="D21" s="200">
        <v>3223115</v>
      </c>
      <c r="E21" s="200">
        <v>36662</v>
      </c>
      <c r="F21" s="200">
        <v>4419656</v>
      </c>
      <c r="G21" s="200">
        <v>49668</v>
      </c>
      <c r="H21" s="200">
        <v>6306966</v>
      </c>
      <c r="I21" s="200">
        <v>2641247</v>
      </c>
    </row>
    <row r="22" spans="1:9" s="291" customFormat="1" ht="20.25" customHeight="1">
      <c r="A22" s="71" t="s">
        <v>711</v>
      </c>
      <c r="B22" s="296">
        <f t="shared" si="2"/>
        <v>17022156</v>
      </c>
      <c r="C22" s="200">
        <f t="shared" si="2"/>
        <v>1771548</v>
      </c>
      <c r="D22" s="200">
        <v>4249737</v>
      </c>
      <c r="E22" s="200">
        <v>30179</v>
      </c>
      <c r="F22" s="200">
        <v>6011463</v>
      </c>
      <c r="G22" s="200">
        <v>25896</v>
      </c>
      <c r="H22" s="200">
        <v>6760956</v>
      </c>
      <c r="I22" s="200">
        <v>1715473</v>
      </c>
    </row>
    <row r="23" spans="1:9" s="200" customFormat="1" ht="20.25" customHeight="1">
      <c r="A23" s="71" t="s">
        <v>112</v>
      </c>
      <c r="B23" s="296">
        <f t="shared" si="2"/>
        <v>1761866</v>
      </c>
      <c r="C23" s="200">
        <f t="shared" si="2"/>
        <v>524808</v>
      </c>
      <c r="D23" s="200">
        <v>548257</v>
      </c>
      <c r="E23" s="200">
        <v>2659</v>
      </c>
      <c r="F23" s="200">
        <v>672772</v>
      </c>
      <c r="G23" s="200">
        <v>10830</v>
      </c>
      <c r="H23" s="200">
        <v>540837</v>
      </c>
      <c r="I23" s="200">
        <v>511319</v>
      </c>
    </row>
    <row r="24" spans="1:9" s="291" customFormat="1" ht="20.25" customHeight="1">
      <c r="A24" s="75" t="s">
        <v>712</v>
      </c>
      <c r="B24" s="285">
        <f t="shared" si="2"/>
        <v>6844394</v>
      </c>
      <c r="C24" s="201">
        <f t="shared" si="2"/>
        <v>1346129</v>
      </c>
      <c r="D24" s="201">
        <v>6642198</v>
      </c>
      <c r="E24" s="201">
        <v>556651</v>
      </c>
      <c r="F24" s="201">
        <v>45377</v>
      </c>
      <c r="G24" s="201">
        <v>224231</v>
      </c>
      <c r="H24" s="201">
        <v>156819</v>
      </c>
      <c r="I24" s="201">
        <v>565247</v>
      </c>
    </row>
    <row r="25" s="291" customFormat="1" ht="16.5" customHeight="1">
      <c r="A25" s="76" t="s">
        <v>819</v>
      </c>
    </row>
    <row r="26" spans="1:6" s="183" customFormat="1" ht="15" customHeight="1">
      <c r="A26" s="693" t="s">
        <v>822</v>
      </c>
      <c r="B26" s="693"/>
      <c r="C26" s="693"/>
      <c r="D26" s="693"/>
      <c r="E26" s="693"/>
      <c r="F26" s="693"/>
    </row>
    <row r="27" spans="1:9" ht="13.5">
      <c r="A27" s="253"/>
      <c r="B27" s="253"/>
      <c r="C27" s="253"/>
      <c r="D27" s="253"/>
      <c r="E27" s="253"/>
      <c r="F27" s="253"/>
      <c r="G27" s="253"/>
      <c r="H27" s="253"/>
      <c r="I27" s="253"/>
    </row>
  </sheetData>
  <sheetProtection/>
  <mergeCells count="7">
    <mergeCell ref="A2:D2"/>
    <mergeCell ref="H5:I5"/>
    <mergeCell ref="A26:F26"/>
    <mergeCell ref="A5:A6"/>
    <mergeCell ref="B5:C5"/>
    <mergeCell ref="D5:E5"/>
    <mergeCell ref="F5:G5"/>
  </mergeCells>
  <printOptions/>
  <pageMargins left="0.4" right="0.41" top="1.2" bottom="0.76" header="0.79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5546875" style="98" customWidth="1"/>
    <col min="2" max="8" width="16.5546875" style="98" customWidth="1"/>
    <col min="9" max="16384" width="8.88671875" style="98" customWidth="1"/>
  </cols>
  <sheetData>
    <row r="2" spans="1:8" s="99" customFormat="1" ht="22.5" customHeight="1">
      <c r="A2" s="486" t="s">
        <v>502</v>
      </c>
      <c r="B2" s="486"/>
      <c r="C2" s="486"/>
      <c r="D2" s="486"/>
      <c r="E2" s="101" t="s">
        <v>9</v>
      </c>
      <c r="F2" s="101" t="s">
        <v>9</v>
      </c>
      <c r="G2" s="100"/>
      <c r="H2" s="100"/>
    </row>
    <row r="3" spans="1:8" s="99" customFormat="1" ht="12.75" customHeight="1">
      <c r="A3" s="100"/>
      <c r="B3" s="100"/>
      <c r="E3" s="101" t="s">
        <v>9</v>
      </c>
      <c r="F3" s="100"/>
      <c r="G3" s="100"/>
      <c r="H3" s="100"/>
    </row>
    <row r="4" spans="1:8" s="182" customFormat="1" ht="18" customHeight="1">
      <c r="A4" s="180" t="s">
        <v>781</v>
      </c>
      <c r="B4" s="180"/>
      <c r="C4" s="181" t="s">
        <v>9</v>
      </c>
      <c r="D4" s="181" t="s">
        <v>9</v>
      </c>
      <c r="E4" s="180"/>
      <c r="F4" s="180"/>
      <c r="G4" s="180"/>
      <c r="H4" s="180"/>
    </row>
    <row r="5" spans="1:8" s="182" customFormat="1" ht="18.75" customHeight="1">
      <c r="A5" s="697" t="s">
        <v>476</v>
      </c>
      <c r="B5" s="699" t="s">
        <v>477</v>
      </c>
      <c r="C5" s="701" t="s">
        <v>117</v>
      </c>
      <c r="D5" s="702"/>
      <c r="E5" s="450" t="s">
        <v>118</v>
      </c>
      <c r="F5" s="450" t="s">
        <v>119</v>
      </c>
      <c r="G5" s="450" t="s">
        <v>120</v>
      </c>
      <c r="H5" s="451" t="s">
        <v>121</v>
      </c>
    </row>
    <row r="6" spans="1:8" s="182" customFormat="1" ht="21" customHeight="1">
      <c r="A6" s="698"/>
      <c r="B6" s="700"/>
      <c r="C6" s="452"/>
      <c r="D6" s="450" t="s">
        <v>478</v>
      </c>
      <c r="E6" s="452" t="s">
        <v>123</v>
      </c>
      <c r="F6" s="452" t="s">
        <v>123</v>
      </c>
      <c r="G6" s="452" t="s">
        <v>124</v>
      </c>
      <c r="H6" s="453" t="s">
        <v>475</v>
      </c>
    </row>
    <row r="7" spans="1:8" s="182" customFormat="1" ht="21.75" customHeight="1">
      <c r="A7" s="187" t="s">
        <v>503</v>
      </c>
      <c r="B7" s="190">
        <v>2509187</v>
      </c>
      <c r="C7" s="190">
        <v>2503590</v>
      </c>
      <c r="D7" s="297">
        <v>99.77693970198315</v>
      </c>
      <c r="E7" s="190">
        <v>1640000</v>
      </c>
      <c r="F7" s="190">
        <v>923752</v>
      </c>
      <c r="G7" s="190">
        <v>368</v>
      </c>
      <c r="H7" s="190">
        <v>694073</v>
      </c>
    </row>
    <row r="8" spans="1:8" s="182" customFormat="1" ht="21.75" customHeight="1">
      <c r="A8" s="71" t="s">
        <v>266</v>
      </c>
      <c r="B8" s="65">
        <v>2532077</v>
      </c>
      <c r="C8" s="65">
        <v>2527320</v>
      </c>
      <c r="D8" s="38">
        <v>99.81213051577815</v>
      </c>
      <c r="E8" s="65">
        <v>1640000</v>
      </c>
      <c r="F8" s="65">
        <v>921412</v>
      </c>
      <c r="G8" s="65">
        <v>364</v>
      </c>
      <c r="H8" s="65">
        <v>703618</v>
      </c>
    </row>
    <row r="9" spans="1:8" s="182" customFormat="1" ht="21.75" customHeight="1">
      <c r="A9" s="71" t="s">
        <v>269</v>
      </c>
      <c r="B9" s="65">
        <v>2529285</v>
      </c>
      <c r="C9" s="65">
        <v>2525297</v>
      </c>
      <c r="D9" s="38">
        <v>99.84232698173594</v>
      </c>
      <c r="E9" s="65">
        <v>1640000</v>
      </c>
      <c r="F9" s="65">
        <v>908683</v>
      </c>
      <c r="G9" s="65">
        <v>360</v>
      </c>
      <c r="H9" s="65">
        <v>723655</v>
      </c>
    </row>
    <row r="10" spans="1:8" s="182" customFormat="1" ht="21.75" customHeight="1">
      <c r="A10" s="71" t="s">
        <v>282</v>
      </c>
      <c r="B10" s="65">
        <v>2527566</v>
      </c>
      <c r="C10" s="65">
        <v>2524026</v>
      </c>
      <c r="D10" s="298">
        <v>99.85994431005956</v>
      </c>
      <c r="E10" s="65">
        <v>1640000</v>
      </c>
      <c r="F10" s="65">
        <v>892710</v>
      </c>
      <c r="G10" s="65">
        <v>299</v>
      </c>
      <c r="H10" s="65">
        <v>761432</v>
      </c>
    </row>
    <row r="11" spans="1:8" s="182" customFormat="1" ht="21.75" customHeight="1">
      <c r="A11" s="71" t="s">
        <v>410</v>
      </c>
      <c r="B11" s="65">
        <v>2524890</v>
      </c>
      <c r="C11" s="65">
        <v>2522020</v>
      </c>
      <c r="D11" s="298">
        <v>99.88633168177623</v>
      </c>
      <c r="E11" s="65">
        <v>1640000</v>
      </c>
      <c r="F11" s="65">
        <v>908963</v>
      </c>
      <c r="G11" s="65">
        <v>304</v>
      </c>
      <c r="H11" s="65">
        <v>767090</v>
      </c>
    </row>
    <row r="12" spans="1:8" s="182" customFormat="1" ht="21.75" customHeight="1">
      <c r="A12" s="71" t="s">
        <v>409</v>
      </c>
      <c r="B12" s="299">
        <v>2518467</v>
      </c>
      <c r="C12" s="299">
        <v>2515798</v>
      </c>
      <c r="D12" s="300">
        <v>99.89402283214352</v>
      </c>
      <c r="E12" s="65">
        <v>1640000</v>
      </c>
      <c r="F12" s="299">
        <v>897906</v>
      </c>
      <c r="G12" s="299">
        <v>301</v>
      </c>
      <c r="H12" s="65">
        <v>766960</v>
      </c>
    </row>
    <row r="13" spans="1:8" s="182" customFormat="1" ht="21.75" customHeight="1">
      <c r="A13" s="71" t="s">
        <v>493</v>
      </c>
      <c r="B13" s="299">
        <f>SUM(B17:B23)</f>
        <v>2501673</v>
      </c>
      <c r="C13" s="299">
        <f>SUM(C17:C23)</f>
        <v>2500976</v>
      </c>
      <c r="D13" s="300">
        <f>C13/B13*100</f>
        <v>99.97213864481888</v>
      </c>
      <c r="E13" s="65">
        <v>1540000</v>
      </c>
      <c r="F13" s="299">
        <v>914571</v>
      </c>
      <c r="G13" s="299">
        <v>308</v>
      </c>
      <c r="H13" s="65">
        <v>768529</v>
      </c>
    </row>
    <row r="14" spans="1:8" s="182" customFormat="1" ht="21.75" customHeight="1">
      <c r="A14" s="71" t="s">
        <v>517</v>
      </c>
      <c r="B14" s="65">
        <v>2511050</v>
      </c>
      <c r="C14" s="65">
        <v>2509849</v>
      </c>
      <c r="D14" s="298">
        <v>99.9</v>
      </c>
      <c r="E14" s="65">
        <v>1540000</v>
      </c>
      <c r="F14" s="65">
        <v>911326</v>
      </c>
      <c r="G14" s="65">
        <v>310</v>
      </c>
      <c r="H14" s="65">
        <v>830282</v>
      </c>
    </row>
    <row r="15" spans="1:8" s="182" customFormat="1" ht="21.75" customHeight="1">
      <c r="A15" s="71" t="s">
        <v>557</v>
      </c>
      <c r="B15" s="299">
        <f>SUM(B17:B23)</f>
        <v>2501673</v>
      </c>
      <c r="C15" s="299">
        <f>SUM(C17:C23)</f>
        <v>2500976</v>
      </c>
      <c r="D15" s="300">
        <v>99.9</v>
      </c>
      <c r="E15" s="65">
        <v>1540000</v>
      </c>
      <c r="F15" s="299">
        <v>905404</v>
      </c>
      <c r="G15" s="299">
        <v>311</v>
      </c>
      <c r="H15" s="65">
        <f>SUM(H17:H23)</f>
        <v>839211</v>
      </c>
    </row>
    <row r="16" spans="1:8" s="182" customFormat="1" ht="9.75" customHeight="1">
      <c r="A16" s="217" t="s">
        <v>9</v>
      </c>
      <c r="B16" s="299"/>
      <c r="C16" s="299"/>
      <c r="D16" s="300"/>
      <c r="E16" s="301"/>
      <c r="F16" s="299"/>
      <c r="G16" s="299"/>
      <c r="H16" s="65"/>
    </row>
    <row r="17" spans="1:8" s="182" customFormat="1" ht="24" customHeight="1">
      <c r="A17" s="71" t="s">
        <v>713</v>
      </c>
      <c r="B17" s="299">
        <v>233722</v>
      </c>
      <c r="C17" s="299">
        <v>233722</v>
      </c>
      <c r="D17" s="300">
        <f aca="true" t="shared" si="0" ref="D17:D23">C17/B17*100</f>
        <v>100</v>
      </c>
      <c r="E17" s="39" t="s">
        <v>714</v>
      </c>
      <c r="F17" s="39" t="s">
        <v>714</v>
      </c>
      <c r="G17" s="39" t="s">
        <v>714</v>
      </c>
      <c r="H17" s="65">
        <v>78534</v>
      </c>
    </row>
    <row r="18" spans="1:8" s="182" customFormat="1" ht="24" customHeight="1">
      <c r="A18" s="71" t="s">
        <v>715</v>
      </c>
      <c r="B18" s="299">
        <v>351206</v>
      </c>
      <c r="C18" s="299">
        <v>350560</v>
      </c>
      <c r="D18" s="300">
        <f t="shared" si="0"/>
        <v>99.816062367955</v>
      </c>
      <c r="E18" s="39" t="s">
        <v>714</v>
      </c>
      <c r="F18" s="39" t="s">
        <v>714</v>
      </c>
      <c r="G18" s="39" t="s">
        <v>714</v>
      </c>
      <c r="H18" s="65">
        <v>185820</v>
      </c>
    </row>
    <row r="19" spans="1:8" s="182" customFormat="1" ht="24" customHeight="1">
      <c r="A19" s="71" t="s">
        <v>716</v>
      </c>
      <c r="B19" s="299">
        <v>194379</v>
      </c>
      <c r="C19" s="299">
        <v>194379</v>
      </c>
      <c r="D19" s="300">
        <f t="shared" si="0"/>
        <v>100</v>
      </c>
      <c r="E19" s="39" t="s">
        <v>714</v>
      </c>
      <c r="F19" s="39" t="s">
        <v>714</v>
      </c>
      <c r="G19" s="39" t="s">
        <v>714</v>
      </c>
      <c r="H19" s="65">
        <v>56603</v>
      </c>
    </row>
    <row r="20" spans="1:8" s="182" customFormat="1" ht="24" customHeight="1">
      <c r="A20" s="71" t="s">
        <v>717</v>
      </c>
      <c r="B20" s="299">
        <v>446201</v>
      </c>
      <c r="C20" s="299">
        <v>446150</v>
      </c>
      <c r="D20" s="300">
        <f t="shared" si="0"/>
        <v>99.98857017353166</v>
      </c>
      <c r="E20" s="39" t="s">
        <v>714</v>
      </c>
      <c r="F20" s="39" t="s">
        <v>714</v>
      </c>
      <c r="G20" s="39" t="s">
        <v>714</v>
      </c>
      <c r="H20" s="65">
        <v>131044</v>
      </c>
    </row>
    <row r="21" spans="1:8" s="182" customFormat="1" ht="24" customHeight="1">
      <c r="A21" s="71" t="s">
        <v>718</v>
      </c>
      <c r="B21" s="299">
        <v>440743</v>
      </c>
      <c r="C21" s="299">
        <v>440743</v>
      </c>
      <c r="D21" s="300">
        <f t="shared" si="0"/>
        <v>100</v>
      </c>
      <c r="E21" s="39" t="s">
        <v>714</v>
      </c>
      <c r="F21" s="39" t="s">
        <v>714</v>
      </c>
      <c r="G21" s="39" t="s">
        <v>714</v>
      </c>
      <c r="H21" s="65">
        <v>122845</v>
      </c>
    </row>
    <row r="22" spans="1:8" s="182" customFormat="1" ht="24" customHeight="1">
      <c r="A22" s="71" t="s">
        <v>719</v>
      </c>
      <c r="B22" s="299">
        <v>586532</v>
      </c>
      <c r="C22" s="299">
        <v>586532</v>
      </c>
      <c r="D22" s="300">
        <f t="shared" si="0"/>
        <v>100</v>
      </c>
      <c r="E22" s="39" t="s">
        <v>714</v>
      </c>
      <c r="F22" s="39" t="s">
        <v>714</v>
      </c>
      <c r="G22" s="39" t="s">
        <v>714</v>
      </c>
      <c r="H22" s="65">
        <v>209000</v>
      </c>
    </row>
    <row r="23" spans="1:8" s="182" customFormat="1" ht="24" customHeight="1">
      <c r="A23" s="75" t="s">
        <v>720</v>
      </c>
      <c r="B23" s="302">
        <v>248890</v>
      </c>
      <c r="C23" s="302">
        <v>248890</v>
      </c>
      <c r="D23" s="303">
        <f t="shared" si="0"/>
        <v>100</v>
      </c>
      <c r="E23" s="40" t="s">
        <v>714</v>
      </c>
      <c r="F23" s="40" t="s">
        <v>714</v>
      </c>
      <c r="G23" s="40" t="s">
        <v>714</v>
      </c>
      <c r="H23" s="69">
        <v>55365</v>
      </c>
    </row>
    <row r="24" spans="1:8" s="99" customFormat="1" ht="13.5">
      <c r="A24" s="181" t="s">
        <v>823</v>
      </c>
      <c r="B24" s="180"/>
      <c r="C24" s="180"/>
      <c r="D24" s="180"/>
      <c r="E24" s="180"/>
      <c r="F24" s="181"/>
      <c r="G24" s="181"/>
      <c r="H24" s="180"/>
    </row>
    <row r="25" spans="1:8" s="99" customFormat="1" ht="13.5">
      <c r="A25" s="181" t="s">
        <v>9</v>
      </c>
      <c r="B25" s="181"/>
      <c r="C25" s="181"/>
      <c r="D25" s="181"/>
      <c r="E25" s="180"/>
      <c r="F25" s="180"/>
      <c r="G25" s="180"/>
      <c r="H25" s="180"/>
    </row>
    <row r="26" s="99" customFormat="1" ht="13.5"/>
    <row r="27" s="99" customFormat="1" ht="13.5"/>
    <row r="28" s="99" customFormat="1" ht="13.5"/>
    <row r="29" s="99" customFormat="1" ht="13.5"/>
    <row r="30" s="99" customFormat="1" ht="13.5"/>
    <row r="31" s="99" customFormat="1" ht="13.5"/>
    <row r="32" s="99" customFormat="1" ht="13.5"/>
    <row r="33" s="99" customFormat="1" ht="13.5"/>
    <row r="34" s="99" customFormat="1" ht="13.5"/>
    <row r="35" s="99" customFormat="1" ht="13.5"/>
    <row r="36" s="99" customFormat="1" ht="13.5"/>
    <row r="37" s="99" customFormat="1" ht="13.5"/>
    <row r="38" s="99" customFormat="1" ht="13.5"/>
    <row r="39" s="99" customFormat="1" ht="13.5"/>
    <row r="40" s="99" customFormat="1" ht="13.5"/>
    <row r="41" s="99" customFormat="1" ht="13.5"/>
    <row r="42" s="99" customFormat="1" ht="13.5"/>
    <row r="43" s="99" customFormat="1" ht="13.5"/>
    <row r="44" s="99" customFormat="1" ht="13.5"/>
    <row r="45" s="99" customFormat="1" ht="13.5"/>
    <row r="46" s="99" customFormat="1" ht="13.5"/>
    <row r="47" s="99" customFormat="1" ht="13.5"/>
    <row r="48" s="99" customFormat="1" ht="13.5"/>
    <row r="49" s="99" customFormat="1" ht="13.5"/>
    <row r="50" s="99" customFormat="1" ht="13.5"/>
    <row r="51" s="99" customFormat="1" ht="13.5"/>
    <row r="52" s="99" customFormat="1" ht="13.5"/>
    <row r="53" s="99" customFormat="1" ht="13.5"/>
    <row r="54" s="99" customFormat="1" ht="13.5"/>
    <row r="55" s="99" customFormat="1" ht="13.5"/>
    <row r="56" s="99" customFormat="1" ht="13.5"/>
    <row r="57" s="99" customFormat="1" ht="13.5"/>
    <row r="58" s="99" customFormat="1" ht="13.5"/>
    <row r="59" s="99" customFormat="1" ht="13.5"/>
    <row r="60" s="99" customFormat="1" ht="13.5"/>
    <row r="61" s="99" customFormat="1" ht="13.5"/>
    <row r="62" s="99" customFormat="1" ht="13.5"/>
    <row r="63" s="99" customFormat="1" ht="13.5"/>
    <row r="64" s="99" customFormat="1" ht="13.5"/>
    <row r="65" s="99" customFormat="1" ht="13.5"/>
    <row r="66" s="99" customFormat="1" ht="13.5"/>
    <row r="67" s="99" customFormat="1" ht="13.5"/>
    <row r="68" s="99" customFormat="1" ht="13.5"/>
    <row r="69" s="99" customFormat="1" ht="13.5"/>
    <row r="70" s="99" customFormat="1" ht="13.5"/>
    <row r="71" s="99" customFormat="1" ht="13.5"/>
    <row r="72" s="99" customFormat="1" ht="13.5"/>
    <row r="73" s="99" customFormat="1" ht="13.5"/>
    <row r="74" s="99" customFormat="1" ht="13.5"/>
    <row r="75" s="99" customFormat="1" ht="13.5"/>
    <row r="76" s="99" customFormat="1" ht="13.5"/>
    <row r="77" s="99" customFormat="1" ht="13.5"/>
    <row r="78" s="99" customFormat="1" ht="13.5"/>
    <row r="79" s="99" customFormat="1" ht="13.5"/>
    <row r="80" s="99" customFormat="1" ht="13.5"/>
    <row r="81" s="99" customFormat="1" ht="13.5"/>
    <row r="82" s="99" customFormat="1" ht="13.5"/>
    <row r="83" s="99" customFormat="1" ht="13.5"/>
    <row r="84" s="99" customFormat="1" ht="13.5"/>
    <row r="85" s="99" customFormat="1" ht="13.5"/>
    <row r="86" s="99" customFormat="1" ht="13.5"/>
    <row r="87" s="99" customFormat="1" ht="13.5"/>
    <row r="88" s="99" customFormat="1" ht="13.5"/>
    <row r="89" s="99" customFormat="1" ht="13.5"/>
    <row r="90" s="99" customFormat="1" ht="13.5"/>
    <row r="91" s="99" customFormat="1" ht="13.5"/>
    <row r="92" s="99" customFormat="1" ht="13.5"/>
    <row r="93" s="99" customFormat="1" ht="13.5"/>
    <row r="94" s="99" customFormat="1" ht="13.5"/>
    <row r="95" s="99" customFormat="1" ht="13.5"/>
    <row r="96" s="99" customFormat="1" ht="13.5"/>
    <row r="97" s="99" customFormat="1" ht="13.5"/>
    <row r="98" s="99" customFormat="1" ht="13.5"/>
    <row r="99" s="99" customFormat="1" ht="13.5"/>
    <row r="100" s="99" customFormat="1" ht="13.5"/>
    <row r="101" s="99" customFormat="1" ht="13.5"/>
    <row r="102" s="99" customFormat="1" ht="13.5"/>
    <row r="103" s="99" customFormat="1" ht="13.5"/>
    <row r="104" s="99" customFormat="1" ht="13.5"/>
    <row r="105" s="99" customFormat="1" ht="13.5"/>
    <row r="106" s="99" customFormat="1" ht="13.5"/>
    <row r="107" s="99" customFormat="1" ht="13.5"/>
    <row r="108" s="99" customFormat="1" ht="13.5"/>
    <row r="109" s="99" customFormat="1" ht="13.5"/>
    <row r="110" s="99" customFormat="1" ht="13.5"/>
    <row r="111" s="99" customFormat="1" ht="13.5"/>
    <row r="112" s="99" customFormat="1" ht="13.5"/>
    <row r="113" s="99" customFormat="1" ht="13.5"/>
    <row r="114" s="99" customFormat="1" ht="13.5"/>
    <row r="115" s="99" customFormat="1" ht="13.5"/>
    <row r="116" s="99" customFormat="1" ht="13.5"/>
    <row r="117" s="99" customFormat="1" ht="13.5"/>
    <row r="118" s="99" customFormat="1" ht="13.5"/>
    <row r="119" s="99" customFormat="1" ht="13.5"/>
    <row r="120" s="99" customFormat="1" ht="13.5"/>
    <row r="121" s="99" customFormat="1" ht="13.5"/>
    <row r="122" s="99" customFormat="1" ht="13.5"/>
    <row r="123" s="99" customFormat="1" ht="13.5"/>
  </sheetData>
  <sheetProtection/>
  <mergeCells count="3">
    <mergeCell ref="A5:A6"/>
    <mergeCell ref="B5:B6"/>
    <mergeCell ref="C5:D5"/>
  </mergeCells>
  <printOptions/>
  <pageMargins left="0.44" right="0.36" top="0.984251968503937" bottom="0.4724409448818898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99609375" style="558" customWidth="1"/>
    <col min="2" max="2" width="9.4453125" style="558" customWidth="1"/>
    <col min="3" max="11" width="10.5546875" style="558" customWidth="1"/>
    <col min="12" max="12" width="7.4453125" style="558" customWidth="1"/>
    <col min="13" max="14" width="10.21484375" style="558" customWidth="1"/>
    <col min="15" max="15" width="8.88671875" style="558" customWidth="1"/>
    <col min="16" max="16" width="9.10546875" style="558" customWidth="1"/>
    <col min="17" max="16384" width="8.88671875" style="558" customWidth="1"/>
  </cols>
  <sheetData>
    <row r="1" spans="10:27" s="182" customFormat="1" ht="18" customHeight="1">
      <c r="J1" s="584"/>
      <c r="K1" s="584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s="182" customFormat="1" ht="23.25" customHeight="1">
      <c r="A2" s="584" t="s">
        <v>268</v>
      </c>
      <c r="D2" s="584"/>
      <c r="J2" s="584"/>
      <c r="K2" s="584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s="182" customFormat="1" ht="18.75" customHeight="1">
      <c r="A3" s="180"/>
      <c r="B3" s="180"/>
      <c r="C3" s="180"/>
      <c r="D3" s="180"/>
      <c r="E3" s="180"/>
      <c r="F3" s="180"/>
      <c r="G3" s="180"/>
      <c r="H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16" ht="21" customHeight="1">
      <c r="A4" s="76" t="s">
        <v>777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7.25" customHeight="1">
      <c r="A5" s="613" t="s">
        <v>275</v>
      </c>
      <c r="B5" s="607" t="s">
        <v>276</v>
      </c>
      <c r="C5" s="619" t="s">
        <v>412</v>
      </c>
      <c r="D5" s="620"/>
      <c r="E5" s="620"/>
      <c r="F5" s="620"/>
      <c r="G5" s="620"/>
      <c r="H5" s="620"/>
      <c r="I5" s="620"/>
      <c r="J5" s="620"/>
      <c r="K5" s="620"/>
      <c r="L5" s="624" t="s">
        <v>277</v>
      </c>
      <c r="M5" s="614" t="s">
        <v>413</v>
      </c>
      <c r="N5" s="624" t="s">
        <v>526</v>
      </c>
      <c r="O5" s="619" t="s">
        <v>414</v>
      </c>
      <c r="P5" s="620"/>
    </row>
    <row r="6" spans="1:16" ht="17.25" customHeight="1">
      <c r="A6" s="613"/>
      <c r="B6" s="607"/>
      <c r="C6" s="623" t="s">
        <v>278</v>
      </c>
      <c r="D6" s="607"/>
      <c r="E6" s="607"/>
      <c r="F6" s="623" t="s">
        <v>279</v>
      </c>
      <c r="G6" s="607"/>
      <c r="H6" s="607"/>
      <c r="I6" s="623" t="s">
        <v>280</v>
      </c>
      <c r="J6" s="607"/>
      <c r="K6" s="607"/>
      <c r="L6" s="625"/>
      <c r="M6" s="627"/>
      <c r="N6" s="625"/>
      <c r="O6" s="621"/>
      <c r="P6" s="622"/>
    </row>
    <row r="7" spans="1:16" ht="17.25" customHeight="1">
      <c r="A7" s="613"/>
      <c r="B7" s="607"/>
      <c r="C7" s="186" t="s">
        <v>473</v>
      </c>
      <c r="D7" s="70" t="s">
        <v>12</v>
      </c>
      <c r="E7" s="70" t="s">
        <v>13</v>
      </c>
      <c r="F7" s="81" t="s">
        <v>9</v>
      </c>
      <c r="G7" s="70" t="s">
        <v>12</v>
      </c>
      <c r="H7" s="70" t="s">
        <v>13</v>
      </c>
      <c r="I7" s="82"/>
      <c r="J7" s="70" t="s">
        <v>12</v>
      </c>
      <c r="K7" s="70" t="s">
        <v>13</v>
      </c>
      <c r="L7" s="626"/>
      <c r="M7" s="628"/>
      <c r="N7" s="626"/>
      <c r="O7" s="81"/>
      <c r="P7" s="77" t="s">
        <v>281</v>
      </c>
    </row>
    <row r="8" spans="1:16" ht="21.75" customHeight="1">
      <c r="A8" s="71" t="s">
        <v>263</v>
      </c>
      <c r="B8" s="65">
        <v>906470</v>
      </c>
      <c r="C8" s="65">
        <v>2509187</v>
      </c>
      <c r="D8" s="65">
        <v>1254593</v>
      </c>
      <c r="E8" s="65">
        <v>1254594</v>
      </c>
      <c r="F8" s="65">
        <v>2489781</v>
      </c>
      <c r="G8" s="65">
        <v>1243878</v>
      </c>
      <c r="H8" s="65">
        <v>1245903</v>
      </c>
      <c r="I8" s="65">
        <v>19406</v>
      </c>
      <c r="J8" s="65">
        <v>10715</v>
      </c>
      <c r="K8" s="65">
        <v>8691</v>
      </c>
      <c r="L8" s="66">
        <v>2.7680860922038235</v>
      </c>
      <c r="M8" s="65">
        <v>242370</v>
      </c>
      <c r="N8" s="65"/>
      <c r="O8" s="65">
        <v>2838.2220864863643</v>
      </c>
      <c r="P8" s="7">
        <v>884.07</v>
      </c>
    </row>
    <row r="9" spans="1:16" ht="21.75" customHeight="1">
      <c r="A9" s="71" t="s">
        <v>266</v>
      </c>
      <c r="B9" s="65">
        <v>934598</v>
      </c>
      <c r="C9" s="65">
        <v>2532077</v>
      </c>
      <c r="D9" s="65">
        <v>1266569</v>
      </c>
      <c r="E9" s="65">
        <v>1265508</v>
      </c>
      <c r="F9" s="65">
        <v>2511676</v>
      </c>
      <c r="G9" s="65">
        <v>1255245</v>
      </c>
      <c r="H9" s="65">
        <v>1256431</v>
      </c>
      <c r="I9" s="65">
        <v>20401</v>
      </c>
      <c r="J9" s="65">
        <v>11324</v>
      </c>
      <c r="K9" s="65">
        <v>9077</v>
      </c>
      <c r="L9" s="66">
        <v>2.7092685839259234</v>
      </c>
      <c r="M9" s="65">
        <v>252084</v>
      </c>
      <c r="N9" s="65"/>
      <c r="O9" s="65">
        <v>2864.0489090477217</v>
      </c>
      <c r="P9" s="7">
        <v>884.1</v>
      </c>
    </row>
    <row r="10" spans="1:16" ht="21.75" customHeight="1">
      <c r="A10" s="71" t="s">
        <v>269</v>
      </c>
      <c r="B10" s="65">
        <v>940770</v>
      </c>
      <c r="C10" s="65">
        <v>2529285</v>
      </c>
      <c r="D10" s="65">
        <v>1264028</v>
      </c>
      <c r="E10" s="65">
        <v>1265257</v>
      </c>
      <c r="F10" s="65">
        <v>2507271</v>
      </c>
      <c r="G10" s="65">
        <v>1251577</v>
      </c>
      <c r="H10" s="65">
        <v>1255694</v>
      </c>
      <c r="I10" s="65">
        <v>22014</v>
      </c>
      <c r="J10" s="65">
        <v>12451</v>
      </c>
      <c r="K10" s="65">
        <v>9563</v>
      </c>
      <c r="L10" s="66">
        <v>2.688526419847572</v>
      </c>
      <c r="M10" s="65">
        <v>260038</v>
      </c>
      <c r="N10" s="65"/>
      <c r="O10" s="65">
        <v>2862.218223791418</v>
      </c>
      <c r="P10" s="66">
        <v>883.68</v>
      </c>
    </row>
    <row r="11" spans="1:16" ht="21.75" customHeight="1">
      <c r="A11" s="71" t="s">
        <v>282</v>
      </c>
      <c r="B11" s="65">
        <v>948652</v>
      </c>
      <c r="C11" s="65">
        <v>2527566</v>
      </c>
      <c r="D11" s="65">
        <v>1261529</v>
      </c>
      <c r="E11" s="65">
        <v>1266037</v>
      </c>
      <c r="F11" s="65">
        <v>2505644</v>
      </c>
      <c r="G11" s="65">
        <v>1249320</v>
      </c>
      <c r="H11" s="65">
        <v>1256324</v>
      </c>
      <c r="I11" s="65">
        <v>21922</v>
      </c>
      <c r="J11" s="65">
        <v>12209</v>
      </c>
      <c r="K11" s="65">
        <v>9713</v>
      </c>
      <c r="L11" s="66">
        <v>2.641267820022516</v>
      </c>
      <c r="M11" s="65">
        <v>274152</v>
      </c>
      <c r="N11" s="349">
        <v>39</v>
      </c>
      <c r="O11" s="65">
        <v>2860.43479736994</v>
      </c>
      <c r="P11" s="7">
        <v>883.63</v>
      </c>
    </row>
    <row r="12" spans="1:16" ht="21.75" customHeight="1">
      <c r="A12" s="71" t="s">
        <v>410</v>
      </c>
      <c r="B12" s="65">
        <v>960265</v>
      </c>
      <c r="C12" s="65">
        <v>2524890</v>
      </c>
      <c r="D12" s="65">
        <v>1259143</v>
      </c>
      <c r="E12" s="65">
        <v>1265747</v>
      </c>
      <c r="F12" s="65">
        <v>2501588</v>
      </c>
      <c r="G12" s="65">
        <v>1246071</v>
      </c>
      <c r="H12" s="65">
        <v>1255517</v>
      </c>
      <c r="I12" s="65">
        <v>23302</v>
      </c>
      <c r="J12" s="65">
        <v>13072</v>
      </c>
      <c r="K12" s="65">
        <v>10230</v>
      </c>
      <c r="L12" s="66">
        <v>2.6051017167136155</v>
      </c>
      <c r="M12" s="65">
        <v>289246</v>
      </c>
      <c r="N12" s="496">
        <v>39.6</v>
      </c>
      <c r="O12" s="65">
        <v>2857.891519898583</v>
      </c>
      <c r="P12" s="66">
        <v>883.48</v>
      </c>
    </row>
    <row r="13" spans="1:16" ht="21.75" customHeight="1">
      <c r="A13" s="71" t="s">
        <v>409</v>
      </c>
      <c r="B13" s="65">
        <v>970618</v>
      </c>
      <c r="C13" s="65">
        <v>2518467</v>
      </c>
      <c r="D13" s="65">
        <v>1255516</v>
      </c>
      <c r="E13" s="65">
        <v>1262951</v>
      </c>
      <c r="F13" s="65">
        <v>2493264</v>
      </c>
      <c r="G13" s="65">
        <v>1241119</v>
      </c>
      <c r="H13" s="65">
        <v>1252145</v>
      </c>
      <c r="I13" s="65">
        <v>25203</v>
      </c>
      <c r="J13" s="65">
        <v>14397</v>
      </c>
      <c r="K13" s="65">
        <v>10806</v>
      </c>
      <c r="L13" s="66">
        <v>2.5687386798926046</v>
      </c>
      <c r="M13" s="65">
        <v>303537</v>
      </c>
      <c r="N13" s="496">
        <v>40.1</v>
      </c>
      <c r="O13" s="65">
        <v>2850.4278244335287</v>
      </c>
      <c r="P13" s="66">
        <v>883.54</v>
      </c>
    </row>
    <row r="14" spans="1:16" ht="21.75" customHeight="1">
      <c r="A14" s="71" t="s">
        <v>481</v>
      </c>
      <c r="B14" s="65">
        <v>982360</v>
      </c>
      <c r="C14" s="65">
        <v>2513970</v>
      </c>
      <c r="D14" s="65">
        <v>1252332</v>
      </c>
      <c r="E14" s="65">
        <v>1261638</v>
      </c>
      <c r="F14" s="65">
        <v>2487829</v>
      </c>
      <c r="G14" s="65">
        <v>1237291</v>
      </c>
      <c r="H14" s="65">
        <v>1250538</v>
      </c>
      <c r="I14" s="65">
        <v>26141</v>
      </c>
      <c r="J14" s="65">
        <v>15041</v>
      </c>
      <c r="K14" s="65">
        <v>11100</v>
      </c>
      <c r="L14" s="66">
        <v>2.5325023413005416</v>
      </c>
      <c r="M14" s="65">
        <v>316122</v>
      </c>
      <c r="N14" s="496">
        <v>40.5</v>
      </c>
      <c r="O14" s="65">
        <v>2845.2736656254247</v>
      </c>
      <c r="P14" s="66">
        <v>883.56</v>
      </c>
    </row>
    <row r="15" spans="1:16" ht="21.75" customHeight="1">
      <c r="A15" s="71" t="s">
        <v>517</v>
      </c>
      <c r="B15" s="65">
        <v>994220</v>
      </c>
      <c r="C15" s="65">
        <v>2511050</v>
      </c>
      <c r="D15" s="65">
        <v>1249381</v>
      </c>
      <c r="E15" s="65">
        <v>1261669</v>
      </c>
      <c r="F15" s="65">
        <v>2484557</v>
      </c>
      <c r="G15" s="65">
        <v>1234169</v>
      </c>
      <c r="H15" s="65">
        <v>1250388</v>
      </c>
      <c r="I15" s="65">
        <v>26493</v>
      </c>
      <c r="J15" s="65">
        <v>15212</v>
      </c>
      <c r="K15" s="65">
        <v>11281</v>
      </c>
      <c r="L15" s="66">
        <v>2.499001227092595</v>
      </c>
      <c r="M15" s="65">
        <v>328901</v>
      </c>
      <c r="N15" s="496">
        <v>41</v>
      </c>
      <c r="O15" s="65">
        <v>2841.968853275386</v>
      </c>
      <c r="P15" s="66">
        <v>883.56</v>
      </c>
    </row>
    <row r="16" spans="1:16" ht="21.75" customHeight="1">
      <c r="A16" s="71" t="s">
        <v>518</v>
      </c>
      <c r="B16" s="65">
        <f>SUM(B18:B25)</f>
        <v>1006753</v>
      </c>
      <c r="C16" s="65">
        <f aca="true" t="shared" si="0" ref="C16:M16">SUM(C18:C25)</f>
        <v>2501673</v>
      </c>
      <c r="D16" s="65">
        <f t="shared" si="0"/>
        <v>1242733</v>
      </c>
      <c r="E16" s="65">
        <f t="shared" si="0"/>
        <v>1258940</v>
      </c>
      <c r="F16" s="65">
        <f t="shared" si="0"/>
        <v>2475231</v>
      </c>
      <c r="G16" s="65">
        <f t="shared" si="0"/>
        <v>1227814</v>
      </c>
      <c r="H16" s="65">
        <f t="shared" si="0"/>
        <v>1247417</v>
      </c>
      <c r="I16" s="65">
        <f t="shared" si="0"/>
        <v>26442</v>
      </c>
      <c r="J16" s="65">
        <f t="shared" si="0"/>
        <v>14919</v>
      </c>
      <c r="K16" s="65">
        <f t="shared" si="0"/>
        <v>11523</v>
      </c>
      <c r="L16" s="66">
        <f>F16/B16</f>
        <v>2.4586278858866075</v>
      </c>
      <c r="M16" s="65">
        <f t="shared" si="0"/>
        <v>347459</v>
      </c>
      <c r="N16" s="298">
        <v>41.6</v>
      </c>
      <c r="O16" s="65">
        <f>C16/P16</f>
        <v>2831.227931190584</v>
      </c>
      <c r="P16" s="66">
        <v>883.6</v>
      </c>
    </row>
    <row r="17" spans="1:16" ht="10.5" customHeight="1">
      <c r="A17" s="7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5"/>
      <c r="N17" s="65"/>
      <c r="O17" s="65"/>
      <c r="P17" s="67"/>
    </row>
    <row r="18" spans="1:16" s="147" customFormat="1" ht="21" customHeight="1">
      <c r="A18" s="71" t="s">
        <v>519</v>
      </c>
      <c r="B18" s="65">
        <v>37856</v>
      </c>
      <c r="C18" s="65">
        <f>F18+I18</f>
        <v>79759</v>
      </c>
      <c r="D18" s="65">
        <f aca="true" t="shared" si="1" ref="D18:E25">G18+J18</f>
        <v>38758</v>
      </c>
      <c r="E18" s="65">
        <f t="shared" si="1"/>
        <v>41001</v>
      </c>
      <c r="F18" s="65">
        <f>SUM(G18:H18)</f>
        <v>78986</v>
      </c>
      <c r="G18" s="65">
        <v>38395</v>
      </c>
      <c r="H18" s="65">
        <v>40591</v>
      </c>
      <c r="I18" s="65">
        <f>SUM(J18:K18)</f>
        <v>773</v>
      </c>
      <c r="J18" s="65">
        <v>363</v>
      </c>
      <c r="K18" s="65">
        <v>410</v>
      </c>
      <c r="L18" s="66">
        <f aca="true" t="shared" si="2" ref="L18:L25">F18/B18</f>
        <v>2.0864856297548604</v>
      </c>
      <c r="M18" s="68">
        <v>15531</v>
      </c>
      <c r="N18" s="508">
        <v>44.4</v>
      </c>
      <c r="O18" s="68">
        <f aca="true" t="shared" si="3" ref="O18:O25">C18/P18</f>
        <v>11297.30878186969</v>
      </c>
      <c r="P18" s="83">
        <v>7.06</v>
      </c>
    </row>
    <row r="19" spans="1:16" s="147" customFormat="1" ht="21" customHeight="1">
      <c r="A19" s="71" t="s">
        <v>520</v>
      </c>
      <c r="B19" s="65">
        <v>148719</v>
      </c>
      <c r="C19" s="65">
        <f aca="true" t="shared" si="4" ref="C19:C25">F19+I19</f>
        <v>351206</v>
      </c>
      <c r="D19" s="65">
        <f t="shared" si="1"/>
        <v>173960</v>
      </c>
      <c r="E19" s="65">
        <f t="shared" si="1"/>
        <v>177246</v>
      </c>
      <c r="F19" s="65">
        <f aca="true" t="shared" si="5" ref="F19:F25">SUM(G19:H19)</f>
        <v>349379</v>
      </c>
      <c r="G19" s="65">
        <v>173301</v>
      </c>
      <c r="H19" s="65">
        <v>176078</v>
      </c>
      <c r="I19" s="65">
        <f aca="true" t="shared" si="6" ref="I19:I25">SUM(J19:K19)</f>
        <v>1827</v>
      </c>
      <c r="J19" s="65">
        <v>659</v>
      </c>
      <c r="K19" s="65">
        <v>1168</v>
      </c>
      <c r="L19" s="66">
        <f t="shared" si="2"/>
        <v>2.349255979397387</v>
      </c>
      <c r="M19" s="68">
        <v>58893</v>
      </c>
      <c r="N19" s="508">
        <v>43.2</v>
      </c>
      <c r="O19" s="68">
        <f t="shared" si="3"/>
        <v>1928.008344312692</v>
      </c>
      <c r="P19" s="83">
        <v>182.16</v>
      </c>
    </row>
    <row r="20" spans="1:16" s="147" customFormat="1" ht="21" customHeight="1">
      <c r="A20" s="71" t="s">
        <v>521</v>
      </c>
      <c r="B20" s="65">
        <v>86738</v>
      </c>
      <c r="C20" s="65">
        <f t="shared" si="4"/>
        <v>194379</v>
      </c>
      <c r="D20" s="65">
        <f t="shared" si="1"/>
        <v>98127</v>
      </c>
      <c r="E20" s="65">
        <f t="shared" si="1"/>
        <v>96252</v>
      </c>
      <c r="F20" s="65">
        <f t="shared" si="5"/>
        <v>191992</v>
      </c>
      <c r="G20" s="65">
        <v>96795</v>
      </c>
      <c r="H20" s="65">
        <v>95197</v>
      </c>
      <c r="I20" s="65">
        <f t="shared" si="6"/>
        <v>2387</v>
      </c>
      <c r="J20" s="65">
        <v>1332</v>
      </c>
      <c r="K20" s="65">
        <v>1055</v>
      </c>
      <c r="L20" s="66">
        <f t="shared" si="2"/>
        <v>2.213470451243976</v>
      </c>
      <c r="M20" s="68">
        <v>34758</v>
      </c>
      <c r="N20" s="508">
        <v>45.5</v>
      </c>
      <c r="O20" s="68">
        <f t="shared" si="3"/>
        <v>11216.330063473746</v>
      </c>
      <c r="P20" s="83">
        <v>17.33</v>
      </c>
    </row>
    <row r="21" spans="1:16" s="147" customFormat="1" ht="21" customHeight="1">
      <c r="A21" s="71" t="s">
        <v>522</v>
      </c>
      <c r="B21" s="65">
        <v>73442</v>
      </c>
      <c r="C21" s="65">
        <f t="shared" si="4"/>
        <v>153963</v>
      </c>
      <c r="D21" s="65">
        <f t="shared" si="1"/>
        <v>74585</v>
      </c>
      <c r="E21" s="65">
        <f t="shared" si="1"/>
        <v>79378</v>
      </c>
      <c r="F21" s="65">
        <f t="shared" si="5"/>
        <v>152845</v>
      </c>
      <c r="G21" s="65">
        <v>74133</v>
      </c>
      <c r="H21" s="65">
        <v>78712</v>
      </c>
      <c r="I21" s="65">
        <f t="shared" si="6"/>
        <v>1118</v>
      </c>
      <c r="J21" s="65">
        <v>452</v>
      </c>
      <c r="K21" s="65">
        <v>666</v>
      </c>
      <c r="L21" s="66">
        <f t="shared" si="2"/>
        <v>2.081166090248087</v>
      </c>
      <c r="M21" s="68">
        <v>31132</v>
      </c>
      <c r="N21" s="508">
        <v>45.8</v>
      </c>
      <c r="O21" s="68">
        <f t="shared" si="3"/>
        <v>8833.218588640275</v>
      </c>
      <c r="P21" s="83">
        <v>17.43</v>
      </c>
    </row>
    <row r="22" spans="1:16" s="147" customFormat="1" ht="21" customHeight="1">
      <c r="A22" s="71" t="s">
        <v>523</v>
      </c>
      <c r="B22" s="65">
        <v>174617</v>
      </c>
      <c r="C22" s="65">
        <f t="shared" si="4"/>
        <v>446201</v>
      </c>
      <c r="D22" s="65">
        <f t="shared" si="1"/>
        <v>223004</v>
      </c>
      <c r="E22" s="65">
        <f t="shared" si="1"/>
        <v>223197</v>
      </c>
      <c r="F22" s="65">
        <f t="shared" si="5"/>
        <v>441375</v>
      </c>
      <c r="G22" s="65">
        <v>220579</v>
      </c>
      <c r="H22" s="65">
        <v>220796</v>
      </c>
      <c r="I22" s="65">
        <f t="shared" si="6"/>
        <v>4826</v>
      </c>
      <c r="J22" s="65">
        <v>2425</v>
      </c>
      <c r="K22" s="65">
        <v>2401</v>
      </c>
      <c r="L22" s="66">
        <f t="shared" si="2"/>
        <v>2.527674854109279</v>
      </c>
      <c r="M22" s="68">
        <v>54257</v>
      </c>
      <c r="N22" s="508">
        <v>40.1</v>
      </c>
      <c r="O22" s="68">
        <f t="shared" si="3"/>
        <v>4743.286914000213</v>
      </c>
      <c r="P22" s="83">
        <v>94.07</v>
      </c>
    </row>
    <row r="23" spans="1:16" s="147" customFormat="1" ht="21" customHeight="1">
      <c r="A23" s="71" t="s">
        <v>52</v>
      </c>
      <c r="B23" s="65">
        <v>164900</v>
      </c>
      <c r="C23" s="65">
        <f t="shared" si="4"/>
        <v>440743</v>
      </c>
      <c r="D23" s="65">
        <f t="shared" si="1"/>
        <v>214592</v>
      </c>
      <c r="E23" s="65">
        <f t="shared" si="1"/>
        <v>226151</v>
      </c>
      <c r="F23" s="65">
        <f t="shared" si="5"/>
        <v>439211</v>
      </c>
      <c r="G23" s="65">
        <v>213939</v>
      </c>
      <c r="H23" s="65">
        <v>225272</v>
      </c>
      <c r="I23" s="65">
        <f t="shared" si="6"/>
        <v>1532</v>
      </c>
      <c r="J23" s="65">
        <v>653</v>
      </c>
      <c r="K23" s="65">
        <v>879</v>
      </c>
      <c r="L23" s="66">
        <f t="shared" si="2"/>
        <v>2.6634990903577926</v>
      </c>
      <c r="M23" s="68">
        <v>58905</v>
      </c>
      <c r="N23" s="508">
        <v>41.3</v>
      </c>
      <c r="O23" s="68">
        <f t="shared" si="3"/>
        <v>5758.335510844003</v>
      </c>
      <c r="P23" s="83">
        <v>76.54</v>
      </c>
    </row>
    <row r="24" spans="1:16" s="147" customFormat="1" ht="21" customHeight="1">
      <c r="A24" s="71" t="s">
        <v>54</v>
      </c>
      <c r="B24" s="65">
        <v>224583</v>
      </c>
      <c r="C24" s="65">
        <f t="shared" si="4"/>
        <v>586532</v>
      </c>
      <c r="D24" s="65">
        <f t="shared" si="1"/>
        <v>292069</v>
      </c>
      <c r="E24" s="65">
        <f t="shared" si="1"/>
        <v>294463</v>
      </c>
      <c r="F24" s="65">
        <f t="shared" si="5"/>
        <v>578068</v>
      </c>
      <c r="G24" s="65">
        <v>286779</v>
      </c>
      <c r="H24" s="65">
        <v>291289</v>
      </c>
      <c r="I24" s="65">
        <f t="shared" si="6"/>
        <v>8464</v>
      </c>
      <c r="J24" s="65">
        <v>5290</v>
      </c>
      <c r="K24" s="65">
        <v>3174</v>
      </c>
      <c r="L24" s="66">
        <f t="shared" si="2"/>
        <v>2.5739615197944636</v>
      </c>
      <c r="M24" s="68">
        <v>67033</v>
      </c>
      <c r="N24" s="508">
        <v>40.4</v>
      </c>
      <c r="O24" s="68">
        <f t="shared" si="3"/>
        <v>9408.598010907925</v>
      </c>
      <c r="P24" s="83">
        <v>62.34</v>
      </c>
    </row>
    <row r="25" spans="1:16" s="147" customFormat="1" ht="21" customHeight="1">
      <c r="A25" s="75" t="s">
        <v>55</v>
      </c>
      <c r="B25" s="84">
        <v>95898</v>
      </c>
      <c r="C25" s="69">
        <f t="shared" si="4"/>
        <v>248890</v>
      </c>
      <c r="D25" s="69">
        <f t="shared" si="1"/>
        <v>127638</v>
      </c>
      <c r="E25" s="69">
        <f t="shared" si="1"/>
        <v>121252</v>
      </c>
      <c r="F25" s="69">
        <f t="shared" si="5"/>
        <v>243375</v>
      </c>
      <c r="G25" s="69">
        <v>123893</v>
      </c>
      <c r="H25" s="69">
        <v>119482</v>
      </c>
      <c r="I25" s="69">
        <f t="shared" si="6"/>
        <v>5515</v>
      </c>
      <c r="J25" s="69">
        <v>3745</v>
      </c>
      <c r="K25" s="69">
        <v>1770</v>
      </c>
      <c r="L25" s="85">
        <f t="shared" si="2"/>
        <v>2.5378527185134203</v>
      </c>
      <c r="M25" s="64">
        <v>26950</v>
      </c>
      <c r="N25" s="509">
        <v>38.8</v>
      </c>
      <c r="O25" s="64">
        <f t="shared" si="3"/>
        <v>583.3177088215994</v>
      </c>
      <c r="P25" s="86">
        <v>426.68</v>
      </c>
    </row>
    <row r="26" spans="1:16" s="182" customFormat="1" ht="16.5" customHeight="1">
      <c r="A26" s="76" t="s">
        <v>769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21" customHeight="1">
      <c r="A27" s="181" t="s">
        <v>773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2"/>
      <c r="L27" s="182"/>
      <c r="M27" s="182"/>
      <c r="N27" s="182"/>
      <c r="O27" s="182"/>
      <c r="P27" s="83"/>
    </row>
    <row r="28" spans="1:16" ht="21" customHeight="1">
      <c r="A28" s="181" t="s">
        <v>774</v>
      </c>
      <c r="J28" s="65"/>
      <c r="P28" s="83"/>
    </row>
    <row r="29" spans="1:10" ht="21" customHeight="1">
      <c r="A29" s="184" t="s">
        <v>775</v>
      </c>
      <c r="J29" s="65"/>
    </row>
    <row r="30" spans="1:10" ht="22.5" customHeight="1">
      <c r="A30" s="184" t="s">
        <v>776</v>
      </c>
      <c r="J30" s="65"/>
    </row>
  </sheetData>
  <sheetProtection/>
  <mergeCells count="10">
    <mergeCell ref="O5:P6"/>
    <mergeCell ref="C6:E6"/>
    <mergeCell ref="F6:H6"/>
    <mergeCell ref="I6:K6"/>
    <mergeCell ref="A5:A7"/>
    <mergeCell ref="B5:B7"/>
    <mergeCell ref="C5:K5"/>
    <mergeCell ref="L5:L7"/>
    <mergeCell ref="M5:M7"/>
    <mergeCell ref="N5:N7"/>
  </mergeCells>
  <printOptions/>
  <pageMargins left="0.17" right="0.16" top="0.47" bottom="0.28" header="0.57" footer="0.2"/>
  <pageSetup horizontalDpi="300" verticalDpi="3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4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0.21484375" style="10" customWidth="1"/>
    <col min="2" max="6" width="13.10546875" style="10" customWidth="1"/>
    <col min="7" max="7" width="6.5546875" style="10" customWidth="1"/>
    <col min="8" max="16384" width="8.88671875" style="10" customWidth="1"/>
  </cols>
  <sheetData>
    <row r="2" spans="1:7" s="4" customFormat="1" ht="21.75" customHeight="1">
      <c r="A2" s="686" t="s">
        <v>504</v>
      </c>
      <c r="B2" s="686"/>
      <c r="C2" s="686"/>
      <c r="D2" s="686"/>
      <c r="E2" s="686"/>
      <c r="F2" s="686"/>
      <c r="G2" s="686"/>
    </row>
    <row r="3" s="4" customFormat="1" ht="24" customHeight="1">
      <c r="A3" s="5"/>
    </row>
    <row r="4" s="395" customFormat="1" ht="17.25" customHeight="1">
      <c r="A4" s="449" t="s">
        <v>824</v>
      </c>
    </row>
    <row r="5" spans="1:7" s="447" customFormat="1" ht="24" customHeight="1">
      <c r="A5" s="647"/>
      <c r="B5" s="652" t="s">
        <v>471</v>
      </c>
      <c r="C5" s="703" t="s">
        <v>470</v>
      </c>
      <c r="D5" s="704"/>
      <c r="E5" s="704"/>
      <c r="F5" s="705"/>
      <c r="G5" s="648" t="s">
        <v>469</v>
      </c>
    </row>
    <row r="6" spans="1:7" s="447" customFormat="1" ht="33" customHeight="1">
      <c r="A6" s="647"/>
      <c r="B6" s="653"/>
      <c r="C6" s="425"/>
      <c r="D6" s="448" t="s">
        <v>468</v>
      </c>
      <c r="E6" s="448" t="s">
        <v>467</v>
      </c>
      <c r="F6" s="448" t="s">
        <v>466</v>
      </c>
      <c r="G6" s="650"/>
    </row>
    <row r="7" spans="1:7" s="395" customFormat="1" ht="22.5" customHeight="1">
      <c r="A7" s="444" t="s">
        <v>263</v>
      </c>
      <c r="B7" s="396">
        <v>2509187</v>
      </c>
      <c r="C7" s="396">
        <v>2458824</v>
      </c>
      <c r="D7" s="396">
        <v>0</v>
      </c>
      <c r="E7" s="396">
        <v>10562</v>
      </c>
      <c r="F7" s="396">
        <v>2448262</v>
      </c>
      <c r="G7" s="41">
        <v>97.99285585331026</v>
      </c>
    </row>
    <row r="8" spans="1:7" s="395" customFormat="1" ht="22.5" customHeight="1">
      <c r="A8" s="444" t="s">
        <v>266</v>
      </c>
      <c r="B8" s="396">
        <v>2532077</v>
      </c>
      <c r="C8" s="396">
        <v>2482492</v>
      </c>
      <c r="D8" s="396">
        <v>0</v>
      </c>
      <c r="E8" s="396">
        <v>0</v>
      </c>
      <c r="F8" s="396">
        <v>2482492</v>
      </c>
      <c r="G8" s="41">
        <v>98.04172621922635</v>
      </c>
    </row>
    <row r="9" spans="1:7" s="395" customFormat="1" ht="22.5" customHeight="1">
      <c r="A9" s="444" t="s">
        <v>269</v>
      </c>
      <c r="B9" s="396">
        <v>2529285</v>
      </c>
      <c r="C9" s="396">
        <v>2482202</v>
      </c>
      <c r="D9" s="396">
        <v>0</v>
      </c>
      <c r="E9" s="396">
        <v>0</v>
      </c>
      <c r="F9" s="396">
        <v>2482202</v>
      </c>
      <c r="G9" s="42">
        <v>98.13848577760118</v>
      </c>
    </row>
    <row r="10" spans="1:7" s="395" customFormat="1" ht="22.5" customHeight="1">
      <c r="A10" s="444" t="s">
        <v>282</v>
      </c>
      <c r="B10" s="396">
        <v>2527566</v>
      </c>
      <c r="C10" s="396">
        <v>2484643</v>
      </c>
      <c r="D10" s="396">
        <v>0</v>
      </c>
      <c r="E10" s="396">
        <v>0</v>
      </c>
      <c r="F10" s="396">
        <v>2484643</v>
      </c>
      <c r="G10" s="446">
        <v>98.30180497759504</v>
      </c>
    </row>
    <row r="11" spans="1:7" s="395" customFormat="1" ht="22.5" customHeight="1">
      <c r="A11" s="444" t="s">
        <v>410</v>
      </c>
      <c r="B11" s="396">
        <v>2524890</v>
      </c>
      <c r="C11" s="396">
        <v>2482516</v>
      </c>
      <c r="D11" s="396">
        <v>0</v>
      </c>
      <c r="E11" s="396">
        <v>0</v>
      </c>
      <c r="F11" s="396">
        <v>2482516</v>
      </c>
      <c r="G11" s="445">
        <f>C11/B11*100</f>
        <v>98.32174867023909</v>
      </c>
    </row>
    <row r="12" spans="1:7" s="395" customFormat="1" ht="22.5" customHeight="1">
      <c r="A12" s="444" t="s">
        <v>431</v>
      </c>
      <c r="B12" s="443">
        <v>2518467</v>
      </c>
      <c r="C12" s="443">
        <v>2475857</v>
      </c>
      <c r="D12" s="396">
        <v>0</v>
      </c>
      <c r="E12" s="396">
        <v>0</v>
      </c>
      <c r="F12" s="443">
        <v>2475857</v>
      </c>
      <c r="G12" s="445">
        <v>98.30809774358767</v>
      </c>
    </row>
    <row r="13" spans="1:7" s="395" customFormat="1" ht="22.5" customHeight="1">
      <c r="A13" s="274" t="s">
        <v>493</v>
      </c>
      <c r="B13" s="487">
        <f>SUM(B17:B24)</f>
        <v>2501673</v>
      </c>
      <c r="C13" s="487">
        <f>SUM(C17:C24)</f>
        <v>2463575</v>
      </c>
      <c r="D13" s="204">
        <f>SUM(D17:D24)</f>
        <v>0</v>
      </c>
      <c r="E13" s="204">
        <f>SUM(E17:E24)</f>
        <v>0</v>
      </c>
      <c r="F13" s="487">
        <f>SUM(F17:F24)</f>
        <v>2463575</v>
      </c>
      <c r="G13" s="488">
        <f>C13/B13*100</f>
        <v>98.47709912526538</v>
      </c>
    </row>
    <row r="14" spans="1:7" s="203" customFormat="1" ht="22.5" customHeight="1">
      <c r="A14" s="274" t="s">
        <v>517</v>
      </c>
      <c r="B14" s="204">
        <v>2511050</v>
      </c>
      <c r="C14" s="204">
        <v>2469270</v>
      </c>
      <c r="D14" s="204">
        <v>0</v>
      </c>
      <c r="E14" s="204">
        <v>0</v>
      </c>
      <c r="F14" s="204">
        <v>2469270</v>
      </c>
      <c r="G14" s="488">
        <v>98.33615419844288</v>
      </c>
    </row>
    <row r="15" spans="1:7" s="203" customFormat="1" ht="22.5" customHeight="1">
      <c r="A15" s="274" t="s">
        <v>557</v>
      </c>
      <c r="B15" s="487">
        <f>SUM(B17:B24)</f>
        <v>2501673</v>
      </c>
      <c r="C15" s="487">
        <f>SUM(C17:C24)</f>
        <v>2463575</v>
      </c>
      <c r="D15" s="204">
        <f>SUM(D17:D24)</f>
        <v>0</v>
      </c>
      <c r="E15" s="204">
        <f>SUM(E17:E24)</f>
        <v>0</v>
      </c>
      <c r="F15" s="487">
        <f>SUM(F17:F24)</f>
        <v>2463575</v>
      </c>
      <c r="G15" s="488">
        <f>C15/B15*100</f>
        <v>98.47709912526538</v>
      </c>
    </row>
    <row r="16" spans="1:7" s="203" customFormat="1" ht="14.25" customHeight="1">
      <c r="A16" s="489" t="s">
        <v>9</v>
      </c>
      <c r="B16" s="204"/>
      <c r="C16" s="204"/>
      <c r="D16" s="204"/>
      <c r="E16" s="204"/>
      <c r="F16" s="204"/>
      <c r="G16" s="488"/>
    </row>
    <row r="17" spans="1:54" s="203" customFormat="1" ht="22.5" customHeight="1">
      <c r="A17" s="274" t="s">
        <v>66</v>
      </c>
      <c r="B17" s="487">
        <v>79759</v>
      </c>
      <c r="C17" s="485">
        <f>SUM(D17:F17)</f>
        <v>79759</v>
      </c>
      <c r="D17" s="485">
        <v>0</v>
      </c>
      <c r="E17" s="485">
        <v>0</v>
      </c>
      <c r="F17" s="485">
        <v>79759</v>
      </c>
      <c r="G17" s="490">
        <f aca="true" t="shared" si="0" ref="G17:G24">C17/B17*100</f>
        <v>100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</row>
    <row r="18" spans="1:54" s="203" customFormat="1" ht="22.5" customHeight="1">
      <c r="A18" s="274" t="s">
        <v>45</v>
      </c>
      <c r="B18" s="487">
        <v>351206</v>
      </c>
      <c r="C18" s="485">
        <f aca="true" t="shared" si="1" ref="C18:C24">SUM(D18:F18)</f>
        <v>346781</v>
      </c>
      <c r="D18" s="485">
        <v>0</v>
      </c>
      <c r="E18" s="485">
        <v>0</v>
      </c>
      <c r="F18" s="485">
        <v>346781</v>
      </c>
      <c r="G18" s="490">
        <f t="shared" si="0"/>
        <v>98.74005569380934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</row>
    <row r="19" spans="1:54" s="203" customFormat="1" ht="22.5" customHeight="1">
      <c r="A19" s="274" t="s">
        <v>47</v>
      </c>
      <c r="B19" s="487">
        <v>194379</v>
      </c>
      <c r="C19" s="485">
        <f t="shared" si="1"/>
        <v>194379</v>
      </c>
      <c r="D19" s="485">
        <v>0</v>
      </c>
      <c r="E19" s="485">
        <v>0</v>
      </c>
      <c r="F19" s="485">
        <v>194379</v>
      </c>
      <c r="G19" s="490">
        <f t="shared" si="0"/>
        <v>100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</row>
    <row r="20" spans="1:54" s="203" customFormat="1" ht="22.5" customHeight="1">
      <c r="A20" s="274" t="s">
        <v>49</v>
      </c>
      <c r="B20" s="487">
        <v>153963</v>
      </c>
      <c r="C20" s="485">
        <f t="shared" si="1"/>
        <v>153963</v>
      </c>
      <c r="D20" s="485">
        <v>0</v>
      </c>
      <c r="E20" s="485">
        <v>0</v>
      </c>
      <c r="F20" s="485">
        <v>153963</v>
      </c>
      <c r="G20" s="490">
        <f t="shared" si="0"/>
        <v>100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</row>
    <row r="21" spans="1:54" s="203" customFormat="1" ht="22.5" customHeight="1">
      <c r="A21" s="274" t="s">
        <v>51</v>
      </c>
      <c r="B21" s="487">
        <v>446201</v>
      </c>
      <c r="C21" s="485">
        <f t="shared" si="1"/>
        <v>445267</v>
      </c>
      <c r="D21" s="485">
        <v>0</v>
      </c>
      <c r="E21" s="485">
        <v>0</v>
      </c>
      <c r="F21" s="485">
        <v>445267</v>
      </c>
      <c r="G21" s="490">
        <f t="shared" si="0"/>
        <v>99.79067729565824</v>
      </c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</row>
    <row r="22" spans="1:54" s="203" customFormat="1" ht="22.5" customHeight="1">
      <c r="A22" s="274" t="s">
        <v>52</v>
      </c>
      <c r="B22" s="487">
        <v>440743</v>
      </c>
      <c r="C22" s="485">
        <f t="shared" si="1"/>
        <v>439035</v>
      </c>
      <c r="D22" s="485">
        <v>0</v>
      </c>
      <c r="E22" s="485">
        <v>0</v>
      </c>
      <c r="F22" s="485">
        <v>439035</v>
      </c>
      <c r="G22" s="490">
        <f t="shared" si="0"/>
        <v>99.61247257472041</v>
      </c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</row>
    <row r="23" spans="1:54" s="203" customFormat="1" ht="22.5" customHeight="1">
      <c r="A23" s="274" t="s">
        <v>54</v>
      </c>
      <c r="B23" s="487">
        <v>586532</v>
      </c>
      <c r="C23" s="485">
        <f t="shared" si="1"/>
        <v>586532</v>
      </c>
      <c r="D23" s="210">
        <v>0</v>
      </c>
      <c r="E23" s="210">
        <v>0</v>
      </c>
      <c r="F23" s="210">
        <v>586532</v>
      </c>
      <c r="G23" s="490">
        <f t="shared" si="0"/>
        <v>100</v>
      </c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</row>
    <row r="24" spans="1:54" s="203" customFormat="1" ht="22.5" customHeight="1">
      <c r="A24" s="275" t="s">
        <v>55</v>
      </c>
      <c r="B24" s="491">
        <v>248890</v>
      </c>
      <c r="C24" s="304">
        <f t="shared" si="1"/>
        <v>217859</v>
      </c>
      <c r="D24" s="304">
        <v>0</v>
      </c>
      <c r="E24" s="304">
        <v>0</v>
      </c>
      <c r="F24" s="304">
        <v>217859</v>
      </c>
      <c r="G24" s="492">
        <f t="shared" si="0"/>
        <v>87.53224315962875</v>
      </c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</row>
    <row r="25" spans="1:7" s="21" customFormat="1" ht="18" customHeight="1">
      <c r="A25" s="219" t="s">
        <v>825</v>
      </c>
      <c r="B25" s="222"/>
      <c r="C25" s="222"/>
      <c r="D25" s="222"/>
      <c r="E25" s="222"/>
      <c r="F25" s="222"/>
      <c r="G25" s="222"/>
    </row>
    <row r="26" spans="1:7" s="21" customFormat="1" ht="12">
      <c r="A26" s="219"/>
      <c r="B26" s="223"/>
      <c r="C26" s="223"/>
      <c r="D26" s="223"/>
      <c r="E26" s="223"/>
      <c r="F26" s="223"/>
      <c r="G26" s="223"/>
    </row>
    <row r="27" s="21" customFormat="1" ht="12">
      <c r="A27" s="442" t="s">
        <v>9</v>
      </c>
    </row>
    <row r="28" s="439" customFormat="1" ht="14.25">
      <c r="A28" s="441" t="s">
        <v>9</v>
      </c>
    </row>
    <row r="29" s="439" customFormat="1" ht="14.25">
      <c r="A29" s="440"/>
    </row>
    <row r="30" s="439" customFormat="1" ht="14.25">
      <c r="A30" s="440"/>
    </row>
    <row r="31" s="439" customFormat="1" ht="14.25">
      <c r="A31" s="440"/>
    </row>
    <row r="32" s="439" customFormat="1" ht="14.25">
      <c r="A32" s="440"/>
    </row>
    <row r="33" s="439" customFormat="1" ht="14.25">
      <c r="A33" s="440"/>
    </row>
    <row r="34" s="439" customFormat="1" ht="14.25">
      <c r="A34" s="440"/>
    </row>
    <row r="35" s="439" customFormat="1" ht="14.25"/>
    <row r="36" s="439" customFormat="1" ht="14.25"/>
    <row r="37" s="439" customFormat="1" ht="14.25"/>
    <row r="38" s="439" customFormat="1" ht="14.25"/>
    <row r="39" s="439" customFormat="1" ht="14.25"/>
    <row r="40" s="439" customFormat="1" ht="14.25"/>
    <row r="41" s="439" customFormat="1" ht="14.25"/>
    <row r="42" s="439" customFormat="1" ht="14.25"/>
    <row r="43" s="439" customFormat="1" ht="14.25"/>
    <row r="44" s="439" customFormat="1" ht="14.25"/>
    <row r="45" s="439" customFormat="1" ht="14.25"/>
    <row r="46" s="439" customFormat="1" ht="14.25"/>
    <row r="47" s="439" customFormat="1" ht="14.25"/>
    <row r="48" s="439" customFormat="1" ht="14.25"/>
    <row r="49" s="439" customFormat="1" ht="14.25"/>
    <row r="50" s="439" customFormat="1" ht="14.25"/>
    <row r="51" s="439" customFormat="1" ht="14.25"/>
    <row r="52" s="439" customFormat="1" ht="14.25"/>
    <row r="53" s="439" customFormat="1" ht="14.25"/>
    <row r="54" s="439" customFormat="1" ht="14.25"/>
    <row r="55" s="439" customFormat="1" ht="14.25"/>
    <row r="56" s="439" customFormat="1" ht="14.25"/>
    <row r="57" s="439" customFormat="1" ht="14.25"/>
    <row r="58" s="439" customFormat="1" ht="14.25"/>
    <row r="59" s="439" customFormat="1" ht="14.25"/>
    <row r="60" s="439" customFormat="1" ht="14.25"/>
    <row r="61" s="439" customFormat="1" ht="14.25"/>
    <row r="62" s="439" customFormat="1" ht="14.25"/>
    <row r="63" s="439" customFormat="1" ht="14.25"/>
    <row r="64" s="439" customFormat="1" ht="14.25"/>
    <row r="65" s="439" customFormat="1" ht="14.25"/>
    <row r="66" s="439" customFormat="1" ht="14.25"/>
    <row r="67" s="439" customFormat="1" ht="14.25"/>
    <row r="68" s="439" customFormat="1" ht="14.25"/>
    <row r="69" s="439" customFormat="1" ht="14.25"/>
    <row r="70" s="439" customFormat="1" ht="14.25"/>
    <row r="71" s="439" customFormat="1" ht="14.25"/>
    <row r="72" s="439" customFormat="1" ht="14.25"/>
    <row r="73" s="439" customFormat="1" ht="14.25"/>
    <row r="74" s="439" customFormat="1" ht="14.25"/>
    <row r="75" s="439" customFormat="1" ht="14.25"/>
    <row r="76" s="439" customFormat="1" ht="14.25"/>
    <row r="77" s="439" customFormat="1" ht="14.25"/>
    <row r="78" s="439" customFormat="1" ht="14.25"/>
    <row r="79" s="439" customFormat="1" ht="14.25"/>
    <row r="80" s="439" customFormat="1" ht="14.25"/>
    <row r="81" s="439" customFormat="1" ht="14.25"/>
    <row r="82" s="439" customFormat="1" ht="14.25"/>
    <row r="83" s="439" customFormat="1" ht="14.25"/>
    <row r="84" s="439" customFormat="1" ht="14.25"/>
    <row r="85" s="439" customFormat="1" ht="14.25"/>
    <row r="86" s="439" customFormat="1" ht="14.25"/>
    <row r="87" s="439" customFormat="1" ht="14.25"/>
    <row r="88" s="439" customFormat="1" ht="14.25"/>
    <row r="89" s="439" customFormat="1" ht="14.25"/>
    <row r="90" s="439" customFormat="1" ht="14.25"/>
    <row r="91" s="439" customFormat="1" ht="14.25"/>
    <row r="92" s="439" customFormat="1" ht="14.25"/>
    <row r="93" s="439" customFormat="1" ht="14.25"/>
    <row r="94" s="439" customFormat="1" ht="14.25"/>
  </sheetData>
  <sheetProtection/>
  <mergeCells count="5">
    <mergeCell ref="A2:G2"/>
    <mergeCell ref="A5:A6"/>
    <mergeCell ref="B5:B6"/>
    <mergeCell ref="C5:F5"/>
    <mergeCell ref="G5:G6"/>
  </mergeCells>
  <printOptions/>
  <pageMargins left="0.5511811023622047" right="0.42" top="0.6692913385826772" bottom="0.4330708661417323" header="0.31496062992125984" footer="0.2362204724409449"/>
  <pageSetup fitToHeight="1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2.5546875" style="10" customWidth="1"/>
    <col min="2" max="7" width="17.4453125" style="10" customWidth="1"/>
    <col min="8" max="8" width="11.21484375" style="10" bestFit="1" customWidth="1"/>
    <col min="9" max="16384" width="8.88671875" style="10" customWidth="1"/>
  </cols>
  <sheetData>
    <row r="2" spans="1:6" s="18" customFormat="1" ht="27.75" customHeight="1">
      <c r="A2" s="44" t="s">
        <v>505</v>
      </c>
      <c r="B2" s="43"/>
      <c r="C2" s="44"/>
      <c r="F2" s="31" t="s">
        <v>9</v>
      </c>
    </row>
    <row r="3" spans="1:6" s="18" customFormat="1" ht="15" customHeight="1">
      <c r="A3" s="43"/>
      <c r="B3" s="43"/>
      <c r="C3" s="43"/>
      <c r="D3" s="43"/>
      <c r="E3" s="43"/>
      <c r="F3" s="43"/>
    </row>
    <row r="4" spans="1:6" s="147" customFormat="1" ht="20.25" customHeight="1">
      <c r="A4" s="76" t="s">
        <v>826</v>
      </c>
      <c r="B4" s="139"/>
      <c r="C4" s="139"/>
      <c r="D4" s="139"/>
      <c r="E4" s="139"/>
      <c r="F4" s="139"/>
    </row>
    <row r="5" spans="1:7" s="147" customFormat="1" ht="30" customHeight="1">
      <c r="A5" s="136" t="s">
        <v>245</v>
      </c>
      <c r="B5" s="70" t="s">
        <v>125</v>
      </c>
      <c r="C5" s="70" t="s">
        <v>126</v>
      </c>
      <c r="D5" s="70" t="s">
        <v>272</v>
      </c>
      <c r="E5" s="70" t="s">
        <v>127</v>
      </c>
      <c r="F5" s="77" t="s">
        <v>328</v>
      </c>
      <c r="G5" s="77" t="s">
        <v>273</v>
      </c>
    </row>
    <row r="6" spans="1:7" s="147" customFormat="1" ht="21" customHeight="1">
      <c r="A6" s="71" t="s">
        <v>263</v>
      </c>
      <c r="B6" s="305">
        <v>291764803</v>
      </c>
      <c r="C6" s="65">
        <v>160611694</v>
      </c>
      <c r="D6" s="65">
        <v>80536629</v>
      </c>
      <c r="E6" s="65">
        <v>4941247</v>
      </c>
      <c r="F6" s="65">
        <v>45675233</v>
      </c>
      <c r="G6" s="167">
        <v>0</v>
      </c>
    </row>
    <row r="7" spans="1:7" s="147" customFormat="1" ht="21" customHeight="1">
      <c r="A7" s="71" t="s">
        <v>266</v>
      </c>
      <c r="B7" s="305">
        <v>299296025</v>
      </c>
      <c r="C7" s="65">
        <v>162432271</v>
      </c>
      <c r="D7" s="65">
        <v>82249332</v>
      </c>
      <c r="E7" s="65">
        <v>5070628</v>
      </c>
      <c r="F7" s="65">
        <v>48789731</v>
      </c>
      <c r="G7" s="167">
        <v>754063</v>
      </c>
    </row>
    <row r="8" spans="1:7" s="147" customFormat="1" ht="21" customHeight="1">
      <c r="A8" s="71" t="s">
        <v>269</v>
      </c>
      <c r="B8" s="305">
        <v>303912519</v>
      </c>
      <c r="C8" s="65">
        <v>163569162</v>
      </c>
      <c r="D8" s="65">
        <v>84242848</v>
      </c>
      <c r="E8" s="65">
        <v>4851927</v>
      </c>
      <c r="F8" s="65">
        <v>49068223</v>
      </c>
      <c r="G8" s="167">
        <v>2180359</v>
      </c>
    </row>
    <row r="9" spans="1:7" s="147" customFormat="1" ht="21" customHeight="1">
      <c r="A9" s="71" t="s">
        <v>282</v>
      </c>
      <c r="B9" s="305">
        <v>305850249</v>
      </c>
      <c r="C9" s="65">
        <v>163269372</v>
      </c>
      <c r="D9" s="65">
        <v>83372206</v>
      </c>
      <c r="E9" s="65">
        <v>4748231</v>
      </c>
      <c r="F9" s="65">
        <v>49305681</v>
      </c>
      <c r="G9" s="167">
        <v>5154759</v>
      </c>
    </row>
    <row r="10" spans="1:7" s="147" customFormat="1" ht="21" customHeight="1">
      <c r="A10" s="71" t="s">
        <v>410</v>
      </c>
      <c r="B10" s="65">
        <v>310676937</v>
      </c>
      <c r="C10" s="65">
        <v>165286268</v>
      </c>
      <c r="D10" s="65">
        <v>84721295</v>
      </c>
      <c r="E10" s="65">
        <v>4838391</v>
      </c>
      <c r="F10" s="65">
        <v>49701251</v>
      </c>
      <c r="G10" s="167">
        <v>6129732</v>
      </c>
    </row>
    <row r="11" spans="1:7" s="147" customFormat="1" ht="21" customHeight="1">
      <c r="A11" s="71" t="s">
        <v>409</v>
      </c>
      <c r="B11" s="68">
        <v>308456310</v>
      </c>
      <c r="C11" s="68">
        <v>165394449</v>
      </c>
      <c r="D11" s="68">
        <v>83591052</v>
      </c>
      <c r="E11" s="68">
        <v>4596634</v>
      </c>
      <c r="F11" s="68">
        <v>49259407</v>
      </c>
      <c r="G11" s="68">
        <v>5614768</v>
      </c>
    </row>
    <row r="12" spans="1:7" s="147" customFormat="1" ht="21" customHeight="1">
      <c r="A12" s="71" t="s">
        <v>493</v>
      </c>
      <c r="B12" s="68">
        <f aca="true" t="shared" si="0" ref="B12:G12">SUM(B16:B22)</f>
        <v>311742184</v>
      </c>
      <c r="C12" s="68">
        <f t="shared" si="0"/>
        <v>169246830</v>
      </c>
      <c r="D12" s="68">
        <f t="shared" si="0"/>
        <v>87803295</v>
      </c>
      <c r="E12" s="68">
        <f t="shared" si="0"/>
        <v>3865976</v>
      </c>
      <c r="F12" s="68">
        <f t="shared" si="0"/>
        <v>44046095</v>
      </c>
      <c r="G12" s="68">
        <f t="shared" si="0"/>
        <v>6779988</v>
      </c>
    </row>
    <row r="13" spans="1:7" s="147" customFormat="1" ht="20.25" customHeight="1">
      <c r="A13" s="71" t="s">
        <v>517</v>
      </c>
      <c r="B13" s="65">
        <v>312098037</v>
      </c>
      <c r="C13" s="65">
        <v>168468813</v>
      </c>
      <c r="D13" s="65">
        <v>87582157</v>
      </c>
      <c r="E13" s="65">
        <v>4020155</v>
      </c>
      <c r="F13" s="65">
        <v>45886027</v>
      </c>
      <c r="G13" s="167">
        <v>6140885</v>
      </c>
    </row>
    <row r="14" spans="1:7" s="147" customFormat="1" ht="20.25" customHeight="1">
      <c r="A14" s="71" t="s">
        <v>557</v>
      </c>
      <c r="B14" s="68">
        <f aca="true" t="shared" si="1" ref="B14:G14">SUM(B16:B22)</f>
        <v>311742184</v>
      </c>
      <c r="C14" s="68">
        <f t="shared" si="1"/>
        <v>169246830</v>
      </c>
      <c r="D14" s="68">
        <f t="shared" si="1"/>
        <v>87803295</v>
      </c>
      <c r="E14" s="68">
        <f t="shared" si="1"/>
        <v>3865976</v>
      </c>
      <c r="F14" s="68">
        <f t="shared" si="1"/>
        <v>44046095</v>
      </c>
      <c r="G14" s="68">
        <f t="shared" si="1"/>
        <v>6779988</v>
      </c>
    </row>
    <row r="15" spans="1:7" s="147" customFormat="1" ht="11.25" customHeight="1">
      <c r="A15" s="72"/>
      <c r="B15" s="199"/>
      <c r="C15" s="68"/>
      <c r="D15" s="68"/>
      <c r="E15" s="68"/>
      <c r="F15" s="68"/>
      <c r="G15" s="167"/>
    </row>
    <row r="16" spans="1:7" s="147" customFormat="1" ht="20.25" customHeight="1">
      <c r="A16" s="71" t="s">
        <v>721</v>
      </c>
      <c r="B16" s="306">
        <f>SUM(C16:G16)</f>
        <v>27700849</v>
      </c>
      <c r="C16" s="3">
        <v>15220698</v>
      </c>
      <c r="D16" s="3">
        <v>12106112</v>
      </c>
      <c r="E16" s="68">
        <v>374039</v>
      </c>
      <c r="F16" s="3">
        <v>0</v>
      </c>
      <c r="G16" s="3">
        <v>0</v>
      </c>
    </row>
    <row r="17" spans="1:7" s="147" customFormat="1" ht="20.25" customHeight="1">
      <c r="A17" s="71" t="s">
        <v>715</v>
      </c>
      <c r="B17" s="306">
        <f aca="true" t="shared" si="2" ref="B17:B22">SUM(C17:G17)</f>
        <v>35673323</v>
      </c>
      <c r="C17" s="68">
        <v>22876515</v>
      </c>
      <c r="D17" s="68">
        <v>12366080</v>
      </c>
      <c r="E17" s="68">
        <v>407148</v>
      </c>
      <c r="F17" s="3">
        <v>0</v>
      </c>
      <c r="G17" s="68">
        <v>23580</v>
      </c>
    </row>
    <row r="18" spans="1:7" s="147" customFormat="1" ht="20.25" customHeight="1">
      <c r="A18" s="71" t="s">
        <v>716</v>
      </c>
      <c r="B18" s="306">
        <f t="shared" si="2"/>
        <v>50976293</v>
      </c>
      <c r="C18" s="68">
        <v>12383166</v>
      </c>
      <c r="D18" s="68">
        <v>7070309</v>
      </c>
      <c r="E18" s="68">
        <v>545188</v>
      </c>
      <c r="F18" s="68">
        <v>30977630</v>
      </c>
      <c r="G18" s="3">
        <v>0</v>
      </c>
    </row>
    <row r="19" spans="1:7" s="147" customFormat="1" ht="20.25" customHeight="1">
      <c r="A19" s="71" t="s">
        <v>717</v>
      </c>
      <c r="B19" s="306">
        <f t="shared" si="2"/>
        <v>46452078</v>
      </c>
      <c r="C19" s="68">
        <v>30149007</v>
      </c>
      <c r="D19" s="68">
        <v>15249783</v>
      </c>
      <c r="E19" s="3">
        <v>272302</v>
      </c>
      <c r="F19" s="3">
        <v>0</v>
      </c>
      <c r="G19" s="3">
        <v>780986</v>
      </c>
    </row>
    <row r="20" spans="1:7" s="147" customFormat="1" ht="20.25" customHeight="1">
      <c r="A20" s="71" t="s">
        <v>718</v>
      </c>
      <c r="B20" s="306">
        <f t="shared" si="2"/>
        <v>49175311</v>
      </c>
      <c r="C20" s="68">
        <v>30739082</v>
      </c>
      <c r="D20" s="68">
        <v>11975454</v>
      </c>
      <c r="E20" s="68">
        <v>533027</v>
      </c>
      <c r="F20" s="3">
        <v>0</v>
      </c>
      <c r="G20" s="68">
        <v>5927748</v>
      </c>
    </row>
    <row r="21" spans="1:7" s="147" customFormat="1" ht="20.25" customHeight="1">
      <c r="A21" s="71" t="s">
        <v>719</v>
      </c>
      <c r="B21" s="306">
        <f t="shared" si="2"/>
        <v>79122106</v>
      </c>
      <c r="C21" s="68">
        <v>48318615</v>
      </c>
      <c r="D21" s="68">
        <v>20688688</v>
      </c>
      <c r="E21" s="68">
        <v>1505450</v>
      </c>
      <c r="F21" s="3">
        <v>8609353</v>
      </c>
      <c r="G21" s="68">
        <v>0</v>
      </c>
    </row>
    <row r="22" spans="1:7" s="147" customFormat="1" ht="20.25" customHeight="1">
      <c r="A22" s="75" t="s">
        <v>720</v>
      </c>
      <c r="B22" s="307">
        <f t="shared" si="2"/>
        <v>22642224</v>
      </c>
      <c r="C22" s="64">
        <v>9559747</v>
      </c>
      <c r="D22" s="64">
        <v>8346869</v>
      </c>
      <c r="E22" s="64">
        <v>228822</v>
      </c>
      <c r="F22" s="64">
        <v>4459112</v>
      </c>
      <c r="G22" s="64">
        <v>47674</v>
      </c>
    </row>
    <row r="23" spans="1:7" s="198" customFormat="1" ht="16.5" customHeight="1">
      <c r="A23" s="706" t="s">
        <v>823</v>
      </c>
      <c r="B23" s="706"/>
      <c r="C23" s="180"/>
      <c r="D23" s="180"/>
      <c r="E23" s="180"/>
      <c r="F23" s="180"/>
      <c r="G23" s="182"/>
    </row>
    <row r="24" spans="1:7" ht="14.25">
      <c r="A24" s="706" t="s">
        <v>827</v>
      </c>
      <c r="B24" s="706"/>
      <c r="C24" s="706"/>
      <c r="D24" s="706"/>
      <c r="E24" s="308"/>
      <c r="F24" s="308"/>
      <c r="G24" s="198"/>
    </row>
    <row r="25" spans="1:7" ht="13.5">
      <c r="A25" s="330"/>
      <c r="B25" s="330"/>
      <c r="C25" s="330"/>
      <c r="D25" s="330"/>
      <c r="E25" s="330"/>
      <c r="F25" s="330"/>
      <c r="G25" s="253"/>
    </row>
    <row r="26" spans="1:7" ht="13.5">
      <c r="A26" s="253"/>
      <c r="B26" s="253"/>
      <c r="C26" s="253"/>
      <c r="D26" s="253"/>
      <c r="E26" s="253"/>
      <c r="F26" s="253"/>
      <c r="G26" s="253"/>
    </row>
    <row r="27" spans="1:7" ht="13.5">
      <c r="A27" s="253"/>
      <c r="B27" s="253"/>
      <c r="C27" s="253"/>
      <c r="D27" s="253"/>
      <c r="E27" s="253"/>
      <c r="F27" s="253"/>
      <c r="G27" s="253"/>
    </row>
    <row r="28" spans="1:7" ht="13.5">
      <c r="A28" s="253"/>
      <c r="B28" s="253"/>
      <c r="C28" s="253"/>
      <c r="D28" s="253"/>
      <c r="E28" s="253"/>
      <c r="F28" s="253"/>
      <c r="G28" s="253"/>
    </row>
    <row r="29" spans="1:7" ht="13.5">
      <c r="A29" s="253"/>
      <c r="B29" s="253"/>
      <c r="C29" s="253"/>
      <c r="D29" s="253"/>
      <c r="E29" s="253"/>
      <c r="F29" s="253"/>
      <c r="G29" s="253"/>
    </row>
  </sheetData>
  <sheetProtection/>
  <mergeCells count="2">
    <mergeCell ref="A23:B23"/>
    <mergeCell ref="A24:D24"/>
  </mergeCells>
  <printOptions/>
  <pageMargins left="0.7086614173228347" right="0.55" top="0.9055118110236221" bottom="0.4330708661417323" header="0.5905511811023623" footer="0.1968503937007874"/>
  <pageSetup fitToHeight="1" fitToWidth="1" horizontalDpi="300" verticalDpi="3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2.5546875" style="10" customWidth="1"/>
    <col min="2" max="7" width="17.4453125" style="10" customWidth="1"/>
    <col min="8" max="8" width="11.21484375" style="10" bestFit="1" customWidth="1"/>
    <col min="9" max="16384" width="8.88671875" style="10" customWidth="1"/>
  </cols>
  <sheetData>
    <row r="2" spans="1:6" s="18" customFormat="1" ht="23.25" customHeight="1">
      <c r="A2" s="45" t="s">
        <v>506</v>
      </c>
      <c r="B2" s="45"/>
      <c r="C2" s="43"/>
      <c r="D2" s="43"/>
      <c r="E2" s="43"/>
      <c r="F2" s="31" t="s">
        <v>9</v>
      </c>
    </row>
    <row r="3" spans="1:6" s="18" customFormat="1" ht="12.75" customHeight="1">
      <c r="A3" s="43"/>
      <c r="D3" s="43"/>
      <c r="E3" s="43"/>
      <c r="F3" s="43"/>
    </row>
    <row r="4" spans="1:6" s="147" customFormat="1" ht="22.5" customHeight="1">
      <c r="A4" s="76" t="s">
        <v>821</v>
      </c>
      <c r="B4" s="76" t="s">
        <v>9</v>
      </c>
      <c r="C4" s="139"/>
      <c r="D4" s="139"/>
      <c r="E4" s="139"/>
      <c r="F4" s="139"/>
    </row>
    <row r="5" spans="1:7" s="147" customFormat="1" ht="33.75" customHeight="1">
      <c r="A5" s="136" t="s">
        <v>245</v>
      </c>
      <c r="B5" s="70" t="s">
        <v>125</v>
      </c>
      <c r="C5" s="70" t="s">
        <v>126</v>
      </c>
      <c r="D5" s="70" t="s">
        <v>272</v>
      </c>
      <c r="E5" s="138" t="s">
        <v>127</v>
      </c>
      <c r="F5" s="137" t="s">
        <v>328</v>
      </c>
      <c r="G5" s="77" t="s">
        <v>273</v>
      </c>
    </row>
    <row r="6" spans="1:8" s="147" customFormat="1" ht="21" customHeight="1">
      <c r="A6" s="187" t="s">
        <v>263</v>
      </c>
      <c r="B6" s="309">
        <v>142787767</v>
      </c>
      <c r="C6" s="310">
        <v>69105628</v>
      </c>
      <c r="D6" s="310">
        <v>60098308</v>
      </c>
      <c r="E6" s="310">
        <v>3521044</v>
      </c>
      <c r="F6" s="310">
        <v>10062787</v>
      </c>
      <c r="G6" s="311">
        <v>0</v>
      </c>
      <c r="H6" s="139"/>
    </row>
    <row r="7" spans="1:8" s="147" customFormat="1" ht="21" customHeight="1">
      <c r="A7" s="71" t="s">
        <v>266</v>
      </c>
      <c r="B7" s="312">
        <v>145681795</v>
      </c>
      <c r="C7" s="157">
        <v>69617833</v>
      </c>
      <c r="D7" s="157">
        <v>61292291</v>
      </c>
      <c r="E7" s="157">
        <v>3621230</v>
      </c>
      <c r="F7" s="157">
        <v>10708654</v>
      </c>
      <c r="G7" s="313">
        <v>441787</v>
      </c>
      <c r="H7" s="139"/>
    </row>
    <row r="8" spans="1:8" s="147" customFormat="1" ht="21" customHeight="1">
      <c r="A8" s="71" t="s">
        <v>269</v>
      </c>
      <c r="B8" s="312">
        <v>147752646</v>
      </c>
      <c r="C8" s="157">
        <v>69880840</v>
      </c>
      <c r="D8" s="157">
        <v>62698653</v>
      </c>
      <c r="E8" s="157">
        <v>3431240</v>
      </c>
      <c r="F8" s="157">
        <v>10794677</v>
      </c>
      <c r="G8" s="313">
        <v>947236</v>
      </c>
      <c r="H8" s="139"/>
    </row>
    <row r="9" spans="1:8" s="147" customFormat="1" ht="21" customHeight="1">
      <c r="A9" s="71" t="s">
        <v>282</v>
      </c>
      <c r="B9" s="312">
        <v>159533275</v>
      </c>
      <c r="C9" s="157">
        <v>75453699</v>
      </c>
      <c r="D9" s="157">
        <v>66641309</v>
      </c>
      <c r="E9" s="157">
        <v>3660900</v>
      </c>
      <c r="F9" s="157">
        <v>11768540</v>
      </c>
      <c r="G9" s="314">
        <v>2008827</v>
      </c>
      <c r="H9" s="139"/>
    </row>
    <row r="10" spans="1:8" s="147" customFormat="1" ht="21" customHeight="1">
      <c r="A10" s="71" t="s">
        <v>410</v>
      </c>
      <c r="B10" s="156">
        <v>162986583</v>
      </c>
      <c r="C10" s="148">
        <v>76867211</v>
      </c>
      <c r="D10" s="148">
        <v>68077828</v>
      </c>
      <c r="E10" s="148">
        <v>3783677</v>
      </c>
      <c r="F10" s="148">
        <v>11919463</v>
      </c>
      <c r="G10" s="164">
        <v>2338404</v>
      </c>
      <c r="H10" s="139"/>
    </row>
    <row r="11" spans="1:7" s="147" customFormat="1" ht="21" customHeight="1">
      <c r="A11" s="71" t="s">
        <v>409</v>
      </c>
      <c r="B11" s="148">
        <v>161719096</v>
      </c>
      <c r="C11" s="148">
        <v>76917225</v>
      </c>
      <c r="D11" s="148">
        <v>67260133</v>
      </c>
      <c r="E11" s="148">
        <v>3578652</v>
      </c>
      <c r="F11" s="148">
        <v>11761640</v>
      </c>
      <c r="G11" s="148">
        <v>2201446</v>
      </c>
    </row>
    <row r="12" spans="1:7" s="147" customFormat="1" ht="21" customHeight="1">
      <c r="A12" s="71" t="s">
        <v>493</v>
      </c>
      <c r="B12" s="148">
        <f aca="true" t="shared" si="0" ref="B12:G12">SUM(B16:B22)</f>
        <v>197809642</v>
      </c>
      <c r="C12" s="148">
        <f t="shared" si="0"/>
        <v>93691986</v>
      </c>
      <c r="D12" s="148">
        <f t="shared" si="0"/>
        <v>83825557</v>
      </c>
      <c r="E12" s="148">
        <f t="shared" si="0"/>
        <v>3706390</v>
      </c>
      <c r="F12" s="148">
        <f t="shared" si="0"/>
        <v>13624683</v>
      </c>
      <c r="G12" s="148">
        <f t="shared" si="0"/>
        <v>2961026</v>
      </c>
    </row>
    <row r="13" spans="1:7" s="147" customFormat="1" ht="21" customHeight="1">
      <c r="A13" s="71" t="s">
        <v>517</v>
      </c>
      <c r="B13" s="148">
        <v>197509360</v>
      </c>
      <c r="C13" s="148">
        <v>93232976</v>
      </c>
      <c r="D13" s="148">
        <v>83666905</v>
      </c>
      <c r="E13" s="148">
        <v>3831849</v>
      </c>
      <c r="F13" s="148">
        <v>14166391</v>
      </c>
      <c r="G13" s="164">
        <v>2611239</v>
      </c>
    </row>
    <row r="14" spans="1:7" s="147" customFormat="1" ht="21" customHeight="1">
      <c r="A14" s="71" t="s">
        <v>557</v>
      </c>
      <c r="B14" s="148">
        <f aca="true" t="shared" si="1" ref="B14:G14">SUM(B16:B22)</f>
        <v>197809642</v>
      </c>
      <c r="C14" s="148">
        <f t="shared" si="1"/>
        <v>93691986</v>
      </c>
      <c r="D14" s="148">
        <f t="shared" si="1"/>
        <v>83825557</v>
      </c>
      <c r="E14" s="148">
        <f t="shared" si="1"/>
        <v>3706390</v>
      </c>
      <c r="F14" s="148">
        <f t="shared" si="1"/>
        <v>13624683</v>
      </c>
      <c r="G14" s="148">
        <f t="shared" si="1"/>
        <v>2961026</v>
      </c>
    </row>
    <row r="15" spans="1:7" s="147" customFormat="1" ht="9" customHeight="1">
      <c r="A15" s="71"/>
      <c r="B15" s="148"/>
      <c r="C15" s="148"/>
      <c r="D15" s="148"/>
      <c r="E15" s="148"/>
      <c r="F15" s="148"/>
      <c r="G15" s="164"/>
    </row>
    <row r="16" spans="1:7" s="147" customFormat="1" ht="24" customHeight="1">
      <c r="A16" s="71" t="s">
        <v>721</v>
      </c>
      <c r="B16" s="156">
        <f>SUM(C16:G16)</f>
        <v>20208788</v>
      </c>
      <c r="C16" s="148">
        <v>8670333</v>
      </c>
      <c r="D16" s="148">
        <v>11184675</v>
      </c>
      <c r="E16" s="102">
        <v>353780</v>
      </c>
      <c r="F16" s="311">
        <v>0</v>
      </c>
      <c r="G16" s="311">
        <v>0</v>
      </c>
    </row>
    <row r="17" spans="1:7" s="147" customFormat="1" ht="24" customHeight="1">
      <c r="A17" s="71" t="s">
        <v>715</v>
      </c>
      <c r="B17" s="156">
        <f aca="true" t="shared" si="2" ref="B17:B22">SUM(C17:G17)</f>
        <v>25013451</v>
      </c>
      <c r="C17" s="148">
        <v>12651981</v>
      </c>
      <c r="D17" s="148">
        <v>11968629</v>
      </c>
      <c r="E17" s="102">
        <v>376455</v>
      </c>
      <c r="F17" s="311">
        <v>0</v>
      </c>
      <c r="G17" s="102">
        <v>16386</v>
      </c>
    </row>
    <row r="18" spans="1:7" s="147" customFormat="1" ht="24" customHeight="1">
      <c r="A18" s="71" t="s">
        <v>716</v>
      </c>
      <c r="B18" s="156">
        <f t="shared" si="2"/>
        <v>23028721</v>
      </c>
      <c r="C18" s="148">
        <v>6796715</v>
      </c>
      <c r="D18" s="148">
        <v>6352762</v>
      </c>
      <c r="E18" s="102">
        <v>508494</v>
      </c>
      <c r="F18" s="148">
        <v>9370750</v>
      </c>
      <c r="G18" s="311">
        <v>0</v>
      </c>
    </row>
    <row r="19" spans="1:7" s="147" customFormat="1" ht="24" customHeight="1">
      <c r="A19" s="71" t="s">
        <v>717</v>
      </c>
      <c r="B19" s="156">
        <f t="shared" si="2"/>
        <v>31817277</v>
      </c>
      <c r="C19" s="148">
        <v>16654887</v>
      </c>
      <c r="D19" s="148">
        <v>14372706</v>
      </c>
      <c r="E19" s="102">
        <v>255701</v>
      </c>
      <c r="F19" s="311">
        <v>0</v>
      </c>
      <c r="G19" s="102">
        <v>533983</v>
      </c>
    </row>
    <row r="20" spans="1:7" s="147" customFormat="1" ht="24" customHeight="1">
      <c r="A20" s="71" t="s">
        <v>718</v>
      </c>
      <c r="B20" s="156">
        <f t="shared" si="2"/>
        <v>31385771</v>
      </c>
      <c r="C20" s="148">
        <v>17100541</v>
      </c>
      <c r="D20" s="148">
        <v>11382797</v>
      </c>
      <c r="E20" s="102">
        <v>523624</v>
      </c>
      <c r="F20" s="311">
        <v>0</v>
      </c>
      <c r="G20" s="102">
        <v>2378809</v>
      </c>
    </row>
    <row r="21" spans="1:7" s="147" customFormat="1" ht="24" customHeight="1">
      <c r="A21" s="71" t="s">
        <v>719</v>
      </c>
      <c r="B21" s="156">
        <f t="shared" si="2"/>
        <v>50738790</v>
      </c>
      <c r="C21" s="148">
        <v>26535445</v>
      </c>
      <c r="D21" s="148">
        <v>20198048</v>
      </c>
      <c r="E21" s="102">
        <v>1475271</v>
      </c>
      <c r="F21" s="148">
        <v>2530026</v>
      </c>
      <c r="G21" s="311">
        <v>0</v>
      </c>
    </row>
    <row r="22" spans="1:7" s="182" customFormat="1" ht="24" customHeight="1">
      <c r="A22" s="75" t="s">
        <v>720</v>
      </c>
      <c r="B22" s="315">
        <f t="shared" si="2"/>
        <v>15616844</v>
      </c>
      <c r="C22" s="169">
        <v>5282084</v>
      </c>
      <c r="D22" s="169">
        <v>8365940</v>
      </c>
      <c r="E22" s="169">
        <v>213065</v>
      </c>
      <c r="F22" s="169">
        <v>1723907</v>
      </c>
      <c r="G22" s="169">
        <v>31848</v>
      </c>
    </row>
    <row r="23" spans="1:7" s="183" customFormat="1" ht="15.75" customHeight="1">
      <c r="A23" s="707" t="s">
        <v>828</v>
      </c>
      <c r="B23" s="707"/>
      <c r="C23" s="180"/>
      <c r="D23" s="180"/>
      <c r="E23" s="180"/>
      <c r="F23" s="181" t="s">
        <v>9</v>
      </c>
      <c r="G23" s="182"/>
    </row>
    <row r="24" spans="1:7" ht="13.5">
      <c r="A24" s="706" t="s">
        <v>829</v>
      </c>
      <c r="B24" s="706"/>
      <c r="C24" s="706"/>
      <c r="D24" s="706"/>
      <c r="E24" s="316"/>
      <c r="F24" s="316"/>
      <c r="G24" s="183"/>
    </row>
    <row r="25" spans="1:7" ht="13.5">
      <c r="A25" s="330"/>
      <c r="B25" s="330"/>
      <c r="C25" s="330"/>
      <c r="D25" s="330"/>
      <c r="E25" s="330"/>
      <c r="F25" s="330"/>
      <c r="G25" s="253"/>
    </row>
    <row r="26" spans="1:7" ht="13.5">
      <c r="A26" s="330"/>
      <c r="B26" s="330"/>
      <c r="C26" s="330"/>
      <c r="D26" s="330"/>
      <c r="E26" s="330"/>
      <c r="F26" s="330"/>
      <c r="G26" s="253"/>
    </row>
  </sheetData>
  <sheetProtection/>
  <mergeCells count="2">
    <mergeCell ref="A23:B23"/>
    <mergeCell ref="A24:D24"/>
  </mergeCells>
  <printOptions/>
  <pageMargins left="0.75" right="0.75" top="0.56" bottom="0.49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8.88671875" style="9" customWidth="1"/>
    <col min="2" max="2" width="12.21484375" style="16" customWidth="1"/>
    <col min="3" max="3" width="8.21484375" style="564" customWidth="1"/>
    <col min="4" max="4" width="10.88671875" style="16" customWidth="1"/>
    <col min="5" max="5" width="6.88671875" style="564" customWidth="1"/>
    <col min="6" max="6" width="9.4453125" style="16" customWidth="1"/>
    <col min="7" max="7" width="6.88671875" style="564" customWidth="1"/>
    <col min="8" max="8" width="11.6640625" style="16" customWidth="1"/>
    <col min="9" max="9" width="7.5546875" style="564" bestFit="1" customWidth="1"/>
    <col min="10" max="10" width="11.21484375" style="16" customWidth="1"/>
    <col min="11" max="11" width="7.5546875" style="564" bestFit="1" customWidth="1"/>
    <col min="12" max="12" width="9.10546875" style="16" customWidth="1"/>
    <col min="13" max="13" width="7.5546875" style="564" bestFit="1" customWidth="1"/>
    <col min="14" max="14" width="9.21484375" style="16" customWidth="1"/>
    <col min="15" max="15" width="6.77734375" style="564" customWidth="1"/>
    <col min="16" max="16" width="11.21484375" style="16" customWidth="1"/>
    <col min="17" max="17" width="7.3359375" style="564" customWidth="1"/>
    <col min="18" max="16384" width="8.88671875" style="9" customWidth="1"/>
  </cols>
  <sheetData>
    <row r="2" spans="1:6" ht="19.5" customHeight="1">
      <c r="A2" s="46" t="s">
        <v>407</v>
      </c>
      <c r="C2" s="46"/>
      <c r="D2" s="47"/>
      <c r="E2" s="48"/>
      <c r="F2" s="47"/>
    </row>
    <row r="3" ht="13.5">
      <c r="A3" s="565"/>
    </row>
    <row r="4" spans="1:17" s="147" customFormat="1" ht="18" customHeight="1">
      <c r="A4" s="76" t="s">
        <v>830</v>
      </c>
      <c r="B4" s="167"/>
      <c r="C4" s="178"/>
      <c r="D4" s="167"/>
      <c r="E4" s="178"/>
      <c r="F4" s="235" t="s">
        <v>9</v>
      </c>
      <c r="G4" s="178"/>
      <c r="H4" s="167"/>
      <c r="I4" s="178"/>
      <c r="J4" s="167"/>
      <c r="K4" s="178"/>
      <c r="L4" s="167"/>
      <c r="M4" s="178"/>
      <c r="N4" s="167"/>
      <c r="O4" s="178"/>
      <c r="P4" s="167"/>
      <c r="Q4" s="178"/>
    </row>
    <row r="5" spans="1:17" s="147" customFormat="1" ht="18" customHeight="1">
      <c r="A5" s="613" t="s">
        <v>240</v>
      </c>
      <c r="B5" s="710" t="s">
        <v>125</v>
      </c>
      <c r="C5" s="608"/>
      <c r="D5" s="710" t="s">
        <v>384</v>
      </c>
      <c r="E5" s="608"/>
      <c r="F5" s="710" t="s">
        <v>128</v>
      </c>
      <c r="G5" s="608"/>
      <c r="H5" s="710" t="s">
        <v>129</v>
      </c>
      <c r="I5" s="608"/>
      <c r="J5" s="712" t="s">
        <v>383</v>
      </c>
      <c r="K5" s="713"/>
      <c r="L5" s="713"/>
      <c r="M5" s="713"/>
      <c r="N5" s="713"/>
      <c r="O5" s="713"/>
      <c r="P5" s="713"/>
      <c r="Q5" s="713"/>
    </row>
    <row r="6" spans="1:17" s="147" customFormat="1" ht="11.25" customHeight="1">
      <c r="A6" s="613"/>
      <c r="B6" s="714" t="s">
        <v>9</v>
      </c>
      <c r="C6" s="711" t="s">
        <v>382</v>
      </c>
      <c r="D6" s="714"/>
      <c r="E6" s="711" t="s">
        <v>382</v>
      </c>
      <c r="F6" s="714"/>
      <c r="G6" s="711" t="s">
        <v>382</v>
      </c>
      <c r="H6" s="714"/>
      <c r="I6" s="711" t="s">
        <v>382</v>
      </c>
      <c r="J6" s="715"/>
      <c r="K6" s="317"/>
      <c r="L6" s="716" t="s">
        <v>381</v>
      </c>
      <c r="M6" s="318"/>
      <c r="N6" s="708" t="s">
        <v>380</v>
      </c>
      <c r="O6" s="318"/>
      <c r="P6" s="708" t="s">
        <v>379</v>
      </c>
      <c r="Q6" s="319"/>
    </row>
    <row r="7" spans="1:17" s="147" customFormat="1" ht="14.25" customHeight="1">
      <c r="A7" s="613"/>
      <c r="B7" s="709"/>
      <c r="C7" s="711"/>
      <c r="D7" s="709" t="s">
        <v>9</v>
      </c>
      <c r="E7" s="711"/>
      <c r="F7" s="709" t="s">
        <v>9</v>
      </c>
      <c r="G7" s="711"/>
      <c r="H7" s="709" t="s">
        <v>9</v>
      </c>
      <c r="I7" s="711"/>
      <c r="J7" s="709"/>
      <c r="K7" s="320" t="s">
        <v>130</v>
      </c>
      <c r="L7" s="717"/>
      <c r="M7" s="320" t="s">
        <v>130</v>
      </c>
      <c r="N7" s="709"/>
      <c r="O7" s="320" t="s">
        <v>130</v>
      </c>
      <c r="P7" s="708"/>
      <c r="Q7" s="321" t="s">
        <v>130</v>
      </c>
    </row>
    <row r="8" spans="1:17" s="147" customFormat="1" ht="12" customHeight="1">
      <c r="A8" s="613"/>
      <c r="B8" s="709"/>
      <c r="C8" s="711"/>
      <c r="D8" s="709" t="s">
        <v>9</v>
      </c>
      <c r="E8" s="711"/>
      <c r="F8" s="709" t="s">
        <v>9</v>
      </c>
      <c r="G8" s="711"/>
      <c r="H8" s="709" t="s">
        <v>9</v>
      </c>
      <c r="I8" s="711"/>
      <c r="J8" s="709"/>
      <c r="K8" s="322" t="s">
        <v>122</v>
      </c>
      <c r="L8" s="718"/>
      <c r="M8" s="322" t="s">
        <v>122</v>
      </c>
      <c r="N8" s="709"/>
      <c r="O8" s="322" t="s">
        <v>122</v>
      </c>
      <c r="P8" s="709"/>
      <c r="Q8" s="323" t="s">
        <v>122</v>
      </c>
    </row>
    <row r="9" spans="1:17" s="147" customFormat="1" ht="21.75" customHeight="1">
      <c r="A9" s="187" t="s">
        <v>263</v>
      </c>
      <c r="B9" s="167">
        <v>13133699</v>
      </c>
      <c r="C9" s="178">
        <v>100</v>
      </c>
      <c r="D9" s="167">
        <v>2861853</v>
      </c>
      <c r="E9" s="49">
        <v>21.79698080930579</v>
      </c>
      <c r="F9" s="167">
        <v>511698</v>
      </c>
      <c r="G9" s="49">
        <v>3.8872730570153364</v>
      </c>
      <c r="H9" s="167">
        <v>4953489</v>
      </c>
      <c r="I9" s="49">
        <v>37.673434285031156</v>
      </c>
      <c r="J9" s="167">
        <v>4806659</v>
      </c>
      <c r="K9" s="49">
        <v>36.64231184864771</v>
      </c>
      <c r="L9" s="167">
        <v>57886</v>
      </c>
      <c r="M9" s="49">
        <v>0.4399970729455254</v>
      </c>
      <c r="N9" s="167">
        <v>59129</v>
      </c>
      <c r="O9" s="49">
        <v>0.45023624896295034</v>
      </c>
      <c r="P9" s="167">
        <v>4689644</v>
      </c>
      <c r="Q9" s="49">
        <v>35.752078526739226</v>
      </c>
    </row>
    <row r="10" spans="1:17" s="147" customFormat="1" ht="21.75" customHeight="1">
      <c r="A10" s="71" t="s">
        <v>266</v>
      </c>
      <c r="B10" s="167">
        <v>14479994</v>
      </c>
      <c r="C10" s="178">
        <v>99.99997796857618</v>
      </c>
      <c r="D10" s="167">
        <v>3057073</v>
      </c>
      <c r="E10" s="49">
        <v>21.103774412195957</v>
      </c>
      <c r="F10" s="167">
        <v>585212</v>
      </c>
      <c r="G10" s="49">
        <v>4.029816033827974</v>
      </c>
      <c r="H10" s="167">
        <v>5306065</v>
      </c>
      <c r="I10" s="49">
        <v>36.55774939772254</v>
      </c>
      <c r="J10" s="167">
        <v>5531644</v>
      </c>
      <c r="K10" s="49">
        <v>38.30863812482972</v>
      </c>
      <c r="L10" s="167">
        <v>60250</v>
      </c>
      <c r="M10" s="49">
        <v>0.4142998963287045</v>
      </c>
      <c r="N10" s="167">
        <v>77014</v>
      </c>
      <c r="O10" s="49">
        <v>0.5348073902847151</v>
      </c>
      <c r="P10" s="167">
        <v>5394380</v>
      </c>
      <c r="Q10" s="49">
        <v>37.3595308382163</v>
      </c>
    </row>
    <row r="11" spans="1:17" s="147" customFormat="1" ht="21.75" customHeight="1">
      <c r="A11" s="71" t="s">
        <v>269</v>
      </c>
      <c r="B11" s="167">
        <v>14821944</v>
      </c>
      <c r="C11" s="178">
        <v>100</v>
      </c>
      <c r="D11" s="167">
        <v>3027757</v>
      </c>
      <c r="E11" s="49">
        <v>20.43120554148543</v>
      </c>
      <c r="F11" s="167">
        <v>639384</v>
      </c>
      <c r="G11" s="49">
        <v>4.30090601843914</v>
      </c>
      <c r="H11" s="167">
        <v>5337493</v>
      </c>
      <c r="I11" s="49">
        <v>36</v>
      </c>
      <c r="J11" s="167">
        <v>5817310</v>
      </c>
      <c r="K11" s="178">
        <v>39.2</v>
      </c>
      <c r="L11" s="167">
        <v>61529</v>
      </c>
      <c r="M11" s="49">
        <v>0.4118623645562495</v>
      </c>
      <c r="N11" s="167">
        <v>71468</v>
      </c>
      <c r="O11" s="49">
        <v>0.48647861411686866</v>
      </c>
      <c r="P11" s="167">
        <v>5684313</v>
      </c>
      <c r="Q11" s="178">
        <v>38.35</v>
      </c>
    </row>
    <row r="12" spans="1:17" s="147" customFormat="1" ht="19.5" customHeight="1">
      <c r="A12" s="71" t="s">
        <v>282</v>
      </c>
      <c r="B12" s="551">
        <v>14954955</v>
      </c>
      <c r="C12" s="549">
        <v>100</v>
      </c>
      <c r="D12" s="551">
        <v>3050594</v>
      </c>
      <c r="E12" s="548">
        <f aca="true" t="shared" si="0" ref="E12:E17">D12/B12*100</f>
        <v>20.39855017952244</v>
      </c>
      <c r="F12" s="551">
        <v>661680</v>
      </c>
      <c r="G12" s="549">
        <f aca="true" t="shared" si="1" ref="G12:G17">F12/B12*100</f>
        <v>4.424486733661184</v>
      </c>
      <c r="H12" s="551">
        <v>5378230</v>
      </c>
      <c r="I12" s="549">
        <f aca="true" t="shared" si="2" ref="I12:I17">H12/B12*100</f>
        <v>35.962863144690175</v>
      </c>
      <c r="J12" s="551">
        <f aca="true" t="shared" si="3" ref="J12:J17">SUM(L12,N12,P12)</f>
        <v>5864451</v>
      </c>
      <c r="K12" s="549">
        <f aca="true" t="shared" si="4" ref="K12:K17">J12/B12*100</f>
        <v>39.214099942126204</v>
      </c>
      <c r="L12" s="551">
        <v>64790</v>
      </c>
      <c r="M12" s="549">
        <f aca="true" t="shared" si="5" ref="M12:M17">L12/B12*100</f>
        <v>0.43323433604447487</v>
      </c>
      <c r="N12" s="551">
        <v>3635</v>
      </c>
      <c r="O12" s="549">
        <f aca="true" t="shared" si="6" ref="O12:O17">N12/B12*100</f>
        <v>0.024306325227992996</v>
      </c>
      <c r="P12" s="551">
        <v>5796026</v>
      </c>
      <c r="Q12" s="549">
        <f aca="true" t="shared" si="7" ref="Q12:Q17">P12/B12*100</f>
        <v>38.756559280853736</v>
      </c>
    </row>
    <row r="13" spans="1:17" s="147" customFormat="1" ht="19.5" customHeight="1">
      <c r="A13" s="71" t="s">
        <v>410</v>
      </c>
      <c r="B13" s="551">
        <v>15080053</v>
      </c>
      <c r="C13" s="549">
        <v>100.00000060627106</v>
      </c>
      <c r="D13" s="551">
        <v>3076642</v>
      </c>
      <c r="E13" s="548">
        <f t="shared" si="0"/>
        <v>20.402063573649244</v>
      </c>
      <c r="F13" s="551">
        <v>720295</v>
      </c>
      <c r="G13" s="549">
        <f t="shared" si="1"/>
        <v>4.776475255093599</v>
      </c>
      <c r="H13" s="551">
        <v>5308713</v>
      </c>
      <c r="I13" s="549">
        <f t="shared" si="2"/>
        <v>35.203543382771926</v>
      </c>
      <c r="J13" s="551">
        <f t="shared" si="3"/>
        <v>5974403</v>
      </c>
      <c r="K13" s="549">
        <f t="shared" si="4"/>
        <v>39.61791778848522</v>
      </c>
      <c r="L13" s="551">
        <v>67041</v>
      </c>
      <c r="M13" s="549">
        <f t="shared" si="5"/>
        <v>0.4445674030455994</v>
      </c>
      <c r="N13" s="551">
        <v>3874</v>
      </c>
      <c r="O13" s="549">
        <f t="shared" si="6"/>
        <v>0.025689564884155247</v>
      </c>
      <c r="P13" s="551">
        <v>5903488</v>
      </c>
      <c r="Q13" s="549">
        <f t="shared" si="7"/>
        <v>39.147660820555465</v>
      </c>
    </row>
    <row r="14" spans="1:17" s="147" customFormat="1" ht="19.5" customHeight="1">
      <c r="A14" s="71" t="s">
        <v>479</v>
      </c>
      <c r="B14" s="551">
        <v>14858786</v>
      </c>
      <c r="C14" s="549">
        <v>100.00002796206952</v>
      </c>
      <c r="D14" s="551">
        <v>2973764</v>
      </c>
      <c r="E14" s="548">
        <f t="shared" si="0"/>
        <v>20.013505814001224</v>
      </c>
      <c r="F14" s="551">
        <v>720034</v>
      </c>
      <c r="G14" s="549">
        <f t="shared" si="1"/>
        <v>4.845846760293876</v>
      </c>
      <c r="H14" s="551">
        <v>5137239</v>
      </c>
      <c r="I14" s="549">
        <f t="shared" si="2"/>
        <v>34.57374646892418</v>
      </c>
      <c r="J14" s="551">
        <f t="shared" si="3"/>
        <v>6027750</v>
      </c>
      <c r="K14" s="549">
        <f t="shared" si="4"/>
        <v>40.566907686805635</v>
      </c>
      <c r="L14" s="551">
        <v>63345</v>
      </c>
      <c r="M14" s="549">
        <f t="shared" si="5"/>
        <v>0.4263134282975743</v>
      </c>
      <c r="N14" s="551">
        <v>4113</v>
      </c>
      <c r="O14" s="549">
        <f t="shared" si="6"/>
        <v>0.027680592479089477</v>
      </c>
      <c r="P14" s="551">
        <v>5960292</v>
      </c>
      <c r="Q14" s="549">
        <f t="shared" si="7"/>
        <v>40.11291366602897</v>
      </c>
    </row>
    <row r="15" spans="1:18" s="147" customFormat="1" ht="19.5" customHeight="1">
      <c r="A15" s="71" t="s">
        <v>511</v>
      </c>
      <c r="B15" s="551">
        <v>14947708</v>
      </c>
      <c r="C15" s="549">
        <v>100.00000587937176</v>
      </c>
      <c r="D15" s="551">
        <v>3024175</v>
      </c>
      <c r="E15" s="548">
        <f t="shared" si="0"/>
        <v>20.231697060178057</v>
      </c>
      <c r="F15" s="551">
        <v>747243</v>
      </c>
      <c r="G15" s="549">
        <f t="shared" si="1"/>
        <v>4.99904734558636</v>
      </c>
      <c r="H15" s="551">
        <v>5203463</v>
      </c>
      <c r="I15" s="549">
        <f t="shared" si="2"/>
        <v>34.811109502540454</v>
      </c>
      <c r="J15" s="551">
        <f t="shared" si="3"/>
        <v>5972827</v>
      </c>
      <c r="K15" s="549">
        <f t="shared" si="4"/>
        <v>39.95814609169513</v>
      </c>
      <c r="L15" s="551">
        <v>66068</v>
      </c>
      <c r="M15" s="549">
        <f t="shared" si="5"/>
        <v>0.44199418399128476</v>
      </c>
      <c r="N15" s="551">
        <v>4444</v>
      </c>
      <c r="O15" s="549">
        <f t="shared" si="6"/>
        <v>0.029730310493086966</v>
      </c>
      <c r="P15" s="551">
        <v>5902315</v>
      </c>
      <c r="Q15" s="549">
        <f t="shared" si="7"/>
        <v>39.48642159721076</v>
      </c>
      <c r="R15" s="325"/>
    </row>
    <row r="16" spans="1:18" s="147" customFormat="1" ht="19.5" customHeight="1">
      <c r="A16" s="71" t="s">
        <v>517</v>
      </c>
      <c r="B16" s="550">
        <v>15268114</v>
      </c>
      <c r="C16" s="548">
        <v>100</v>
      </c>
      <c r="D16" s="550">
        <v>3143661</v>
      </c>
      <c r="E16" s="548">
        <f t="shared" si="0"/>
        <v>20.589713962051896</v>
      </c>
      <c r="F16" s="550">
        <v>779741</v>
      </c>
      <c r="G16" s="549">
        <f t="shared" si="1"/>
        <v>5.10698963866788</v>
      </c>
      <c r="H16" s="550">
        <v>5368814</v>
      </c>
      <c r="I16" s="549">
        <f t="shared" si="2"/>
        <v>35.16357030082432</v>
      </c>
      <c r="J16" s="550">
        <f t="shared" si="3"/>
        <v>5975897</v>
      </c>
      <c r="K16" s="549">
        <f t="shared" si="4"/>
        <v>39.139719548858494</v>
      </c>
      <c r="L16" s="550">
        <v>68684</v>
      </c>
      <c r="M16" s="549">
        <f t="shared" si="5"/>
        <v>0.44985254891337595</v>
      </c>
      <c r="N16" s="550">
        <v>4704</v>
      </c>
      <c r="O16" s="549">
        <f t="shared" si="6"/>
        <v>0.030809306244373075</v>
      </c>
      <c r="P16" s="550">
        <v>5902509</v>
      </c>
      <c r="Q16" s="549">
        <f t="shared" si="7"/>
        <v>38.659057693700746</v>
      </c>
      <c r="R16" s="325"/>
    </row>
    <row r="17" spans="1:17" s="147" customFormat="1" ht="19.5" customHeight="1">
      <c r="A17" s="71" t="s">
        <v>557</v>
      </c>
      <c r="B17" s="550">
        <v>15386372</v>
      </c>
      <c r="C17" s="548">
        <f>AVERAGE(C19:C30)</f>
        <v>99.99998310317649</v>
      </c>
      <c r="D17" s="550">
        <f>SUM(D19:D30)</f>
        <v>3151904.32</v>
      </c>
      <c r="E17" s="548">
        <f t="shared" si="0"/>
        <v>20.485039098235763</v>
      </c>
      <c r="F17" s="550">
        <v>826396</v>
      </c>
      <c r="G17" s="549">
        <f t="shared" si="1"/>
        <v>5.370960743702284</v>
      </c>
      <c r="H17" s="550">
        <v>5470438</v>
      </c>
      <c r="I17" s="549">
        <f t="shared" si="2"/>
        <v>35.553787468546844</v>
      </c>
      <c r="J17" s="550">
        <f t="shared" si="3"/>
        <v>5937632.708</v>
      </c>
      <c r="K17" s="549">
        <f t="shared" si="4"/>
        <v>38.590206372236416</v>
      </c>
      <c r="L17" s="550">
        <f>SUM(L19:L30)</f>
        <v>69141.54000000001</v>
      </c>
      <c r="M17" s="549">
        <f t="shared" si="5"/>
        <v>0.44936870108171056</v>
      </c>
      <c r="N17" s="550">
        <f>SUM(N19:N30)</f>
        <v>5858.168000000001</v>
      </c>
      <c r="O17" s="549">
        <f t="shared" si="6"/>
        <v>0.03807374473982561</v>
      </c>
      <c r="P17" s="550">
        <v>5862633</v>
      </c>
      <c r="Q17" s="549">
        <f t="shared" si="7"/>
        <v>38.10276392641489</v>
      </c>
    </row>
    <row r="18" spans="1:17" s="147" customFormat="1" ht="14.25" customHeight="1">
      <c r="A18" s="72"/>
      <c r="B18" s="551"/>
      <c r="C18" s="549"/>
      <c r="D18" s="551"/>
      <c r="E18" s="548"/>
      <c r="F18" s="550"/>
      <c r="G18" s="549"/>
      <c r="H18" s="551"/>
      <c r="I18" s="549"/>
      <c r="J18" s="550"/>
      <c r="K18" s="549"/>
      <c r="L18" s="550"/>
      <c r="M18" s="549"/>
      <c r="N18" s="550"/>
      <c r="O18" s="549"/>
      <c r="P18" s="550"/>
      <c r="Q18" s="549"/>
    </row>
    <row r="19" spans="1:17" s="147" customFormat="1" ht="24" customHeight="1">
      <c r="A19" s="71" t="s">
        <v>86</v>
      </c>
      <c r="B19" s="550">
        <f>D19+F19+H19+J19</f>
        <v>1391376.098</v>
      </c>
      <c r="C19" s="548">
        <f>SUM(E19+G19+I19+K19)</f>
        <v>100</v>
      </c>
      <c r="D19" s="551">
        <v>275514.559</v>
      </c>
      <c r="E19" s="548">
        <f aca="true" t="shared" si="8" ref="E19:E30">D19/B19*100</f>
        <v>19.801587751581458</v>
      </c>
      <c r="F19" s="550">
        <v>74871</v>
      </c>
      <c r="G19" s="549">
        <f aca="true" t="shared" si="9" ref="G19:G30">F19/B19*100</f>
        <v>5.381075620576026</v>
      </c>
      <c r="H19" s="551">
        <v>513844</v>
      </c>
      <c r="I19" s="549">
        <f aca="true" t="shared" si="10" ref="I19:I30">H19/B19*100</f>
        <v>36.93063297110053</v>
      </c>
      <c r="J19" s="550">
        <f aca="true" t="shared" si="11" ref="J19:J30">SUM(L19+N19+P19)</f>
        <v>527146.539</v>
      </c>
      <c r="K19" s="549">
        <f aca="true" t="shared" si="12" ref="K19:K30">J19/B19*100</f>
        <v>37.886703656741986</v>
      </c>
      <c r="L19" s="550">
        <v>6682.635</v>
      </c>
      <c r="M19" s="549">
        <f aca="true" t="shared" si="13" ref="M19:M30">L19/B19*100</f>
        <v>0.48028962187907304</v>
      </c>
      <c r="N19" s="550">
        <v>428.824</v>
      </c>
      <c r="O19" s="549">
        <f aca="true" t="shared" si="14" ref="O19:O30">N19/B19*100</f>
        <v>0.030820135592123706</v>
      </c>
      <c r="P19" s="550">
        <v>520035.08</v>
      </c>
      <c r="Q19" s="549">
        <f aca="true" t="shared" si="15" ref="Q19:Q30">P19/B19*100</f>
        <v>37.37559389927079</v>
      </c>
    </row>
    <row r="20" spans="1:17" s="147" customFormat="1" ht="24" customHeight="1">
      <c r="A20" s="71" t="s">
        <v>87</v>
      </c>
      <c r="B20" s="550">
        <v>1375375</v>
      </c>
      <c r="C20" s="548">
        <f aca="true" t="shared" si="16" ref="C20:C30">SUM(E20+G20+I20+K20)</f>
        <v>100.00008812142144</v>
      </c>
      <c r="D20" s="551">
        <v>278625.549</v>
      </c>
      <c r="E20" s="548">
        <f t="shared" si="8"/>
        <v>20.25815134054349</v>
      </c>
      <c r="F20" s="550">
        <v>72866</v>
      </c>
      <c r="G20" s="549">
        <f t="shared" si="9"/>
        <v>5.297900572571117</v>
      </c>
      <c r="H20" s="551">
        <v>508395</v>
      </c>
      <c r="I20" s="549">
        <f t="shared" si="10"/>
        <v>36.964100699809144</v>
      </c>
      <c r="J20" s="550">
        <f t="shared" si="11"/>
        <v>515489.663</v>
      </c>
      <c r="K20" s="549">
        <f t="shared" si="12"/>
        <v>37.47993550849768</v>
      </c>
      <c r="L20" s="550">
        <v>7417.9400000000005</v>
      </c>
      <c r="M20" s="549">
        <f t="shared" si="13"/>
        <v>0.5393394528764883</v>
      </c>
      <c r="N20" s="550">
        <v>449.723</v>
      </c>
      <c r="O20" s="549">
        <f t="shared" si="14"/>
        <v>0.03269820957920567</v>
      </c>
      <c r="P20" s="550">
        <v>507622</v>
      </c>
      <c r="Q20" s="549">
        <f t="shared" si="15"/>
        <v>36.90789784604199</v>
      </c>
    </row>
    <row r="21" spans="1:17" s="147" customFormat="1" ht="24" customHeight="1">
      <c r="A21" s="71" t="s">
        <v>88</v>
      </c>
      <c r="B21" s="550">
        <f aca="true" t="shared" si="17" ref="B21:B28">D21+F21+H21+J21</f>
        <v>1263785.641</v>
      </c>
      <c r="C21" s="548">
        <f t="shared" si="16"/>
        <v>100</v>
      </c>
      <c r="D21" s="551">
        <v>241884.20500000002</v>
      </c>
      <c r="E21" s="548">
        <f t="shared" si="8"/>
        <v>19.13965447562796</v>
      </c>
      <c r="F21" s="550">
        <v>68295</v>
      </c>
      <c r="G21" s="549">
        <f t="shared" si="9"/>
        <v>5.404001895919626</v>
      </c>
      <c r="H21" s="551">
        <v>437003</v>
      </c>
      <c r="I21" s="549">
        <f t="shared" si="10"/>
        <v>34.578886309723465</v>
      </c>
      <c r="J21" s="550">
        <f t="shared" si="11"/>
        <v>516603.436</v>
      </c>
      <c r="K21" s="549">
        <f t="shared" si="12"/>
        <v>40.87745731872894</v>
      </c>
      <c r="L21" s="550">
        <v>5816.129</v>
      </c>
      <c r="M21" s="549">
        <f t="shared" si="13"/>
        <v>0.46021483480361836</v>
      </c>
      <c r="N21" s="550">
        <v>387.265</v>
      </c>
      <c r="O21" s="549">
        <f t="shared" si="14"/>
        <v>0.030643250519413044</v>
      </c>
      <c r="P21" s="550">
        <v>510400.042</v>
      </c>
      <c r="Q21" s="549">
        <f t="shared" si="15"/>
        <v>40.38659923340591</v>
      </c>
    </row>
    <row r="22" spans="1:17" s="147" customFormat="1" ht="24" customHeight="1">
      <c r="A22" s="71" t="s">
        <v>89</v>
      </c>
      <c r="B22" s="550">
        <f t="shared" si="17"/>
        <v>1234859.007</v>
      </c>
      <c r="C22" s="548">
        <f t="shared" si="16"/>
        <v>100</v>
      </c>
      <c r="D22" s="551">
        <v>252573.27000000002</v>
      </c>
      <c r="E22" s="548">
        <f t="shared" si="8"/>
        <v>20.453611996855283</v>
      </c>
      <c r="F22" s="550">
        <v>63246</v>
      </c>
      <c r="G22" s="549">
        <f t="shared" si="9"/>
        <v>5.1217183209969495</v>
      </c>
      <c r="H22" s="551">
        <v>417591</v>
      </c>
      <c r="I22" s="549">
        <f t="shared" si="10"/>
        <v>33.81689712208578</v>
      </c>
      <c r="J22" s="550">
        <f t="shared" si="11"/>
        <v>501448.737</v>
      </c>
      <c r="K22" s="549">
        <f t="shared" si="12"/>
        <v>40.607772560061996</v>
      </c>
      <c r="L22" s="550">
        <v>4711.684</v>
      </c>
      <c r="M22" s="549">
        <f t="shared" si="13"/>
        <v>0.3815564346448501</v>
      </c>
      <c r="N22" s="550">
        <v>390.181</v>
      </c>
      <c r="O22" s="549">
        <f t="shared" si="14"/>
        <v>0.03159721051457658</v>
      </c>
      <c r="P22" s="550">
        <v>496346.87200000003</v>
      </c>
      <c r="Q22" s="549">
        <f t="shared" si="15"/>
        <v>40.19461891490257</v>
      </c>
    </row>
    <row r="23" spans="1:17" s="147" customFormat="1" ht="24" customHeight="1">
      <c r="A23" s="71" t="s">
        <v>90</v>
      </c>
      <c r="B23" s="550">
        <f t="shared" si="17"/>
        <v>1147637.098</v>
      </c>
      <c r="C23" s="548">
        <f t="shared" si="16"/>
        <v>100</v>
      </c>
      <c r="D23" s="551">
        <v>233072.113</v>
      </c>
      <c r="E23" s="548">
        <f t="shared" si="8"/>
        <v>20.30886884069689</v>
      </c>
      <c r="F23" s="550">
        <v>57234</v>
      </c>
      <c r="G23" s="549">
        <f t="shared" si="9"/>
        <v>4.987116580645775</v>
      </c>
      <c r="H23" s="551">
        <v>389536</v>
      </c>
      <c r="I23" s="549">
        <f t="shared" si="10"/>
        <v>33.94243708911543</v>
      </c>
      <c r="J23" s="550">
        <f t="shared" si="11"/>
        <v>467794.985</v>
      </c>
      <c r="K23" s="549">
        <f t="shared" si="12"/>
        <v>40.76157748954191</v>
      </c>
      <c r="L23" s="550">
        <v>4254.183</v>
      </c>
      <c r="M23" s="549">
        <f t="shared" si="13"/>
        <v>0.37069061355839855</v>
      </c>
      <c r="N23" s="550">
        <v>339.295</v>
      </c>
      <c r="O23" s="549">
        <f t="shared" si="14"/>
        <v>0.029564659472170532</v>
      </c>
      <c r="P23" s="550">
        <v>463201.507</v>
      </c>
      <c r="Q23" s="549">
        <f t="shared" si="15"/>
        <v>40.36132221651133</v>
      </c>
    </row>
    <row r="24" spans="1:17" s="147" customFormat="1" ht="24" customHeight="1">
      <c r="A24" s="71" t="s">
        <v>91</v>
      </c>
      <c r="B24" s="550">
        <v>1218416</v>
      </c>
      <c r="C24" s="548">
        <f t="shared" si="16"/>
        <v>99.9999327815787</v>
      </c>
      <c r="D24" s="551">
        <v>238144.053</v>
      </c>
      <c r="E24" s="548">
        <f t="shared" si="8"/>
        <v>19.545381298341454</v>
      </c>
      <c r="F24" s="550">
        <v>65413</v>
      </c>
      <c r="G24" s="549">
        <f t="shared" si="9"/>
        <v>5.368691809693898</v>
      </c>
      <c r="H24" s="551">
        <v>425054</v>
      </c>
      <c r="I24" s="549">
        <f t="shared" si="10"/>
        <v>34.88578613544143</v>
      </c>
      <c r="J24" s="550">
        <f t="shared" si="11"/>
        <v>489804.12799999997</v>
      </c>
      <c r="K24" s="549">
        <f t="shared" si="12"/>
        <v>40.200073538101925</v>
      </c>
      <c r="L24" s="550">
        <v>6270.14</v>
      </c>
      <c r="M24" s="549">
        <f t="shared" si="13"/>
        <v>0.5146140562829116</v>
      </c>
      <c r="N24" s="550">
        <v>1595.079</v>
      </c>
      <c r="O24" s="549">
        <f t="shared" si="14"/>
        <v>0.13091415411485074</v>
      </c>
      <c r="P24" s="550">
        <v>481938.909</v>
      </c>
      <c r="Q24" s="549">
        <f t="shared" si="15"/>
        <v>39.55454532770417</v>
      </c>
    </row>
    <row r="25" spans="1:17" s="147" customFormat="1" ht="24" customHeight="1">
      <c r="A25" s="71" t="s">
        <v>92</v>
      </c>
      <c r="B25" s="550">
        <f t="shared" si="17"/>
        <v>1349359.059</v>
      </c>
      <c r="C25" s="548">
        <f t="shared" si="16"/>
        <v>100.00000000000001</v>
      </c>
      <c r="D25" s="551">
        <v>280069.318</v>
      </c>
      <c r="E25" s="548">
        <f t="shared" si="8"/>
        <v>20.755729628224927</v>
      </c>
      <c r="F25" s="550">
        <v>76551</v>
      </c>
      <c r="G25" s="549">
        <f t="shared" si="9"/>
        <v>5.673137886422268</v>
      </c>
      <c r="H25" s="551">
        <v>495826</v>
      </c>
      <c r="I25" s="549">
        <f t="shared" si="10"/>
        <v>36.74529745755389</v>
      </c>
      <c r="J25" s="550">
        <f t="shared" si="11"/>
        <v>496912.74100000004</v>
      </c>
      <c r="K25" s="549">
        <f t="shared" si="12"/>
        <v>36.82583502779893</v>
      </c>
      <c r="L25" s="550">
        <v>6353.918000000001</v>
      </c>
      <c r="M25" s="549">
        <f t="shared" si="13"/>
        <v>0.470884154785965</v>
      </c>
      <c r="N25" s="550">
        <v>287.11400000000003</v>
      </c>
      <c r="O25" s="549">
        <f t="shared" si="14"/>
        <v>0.021277805791201202</v>
      </c>
      <c r="P25" s="550">
        <v>490271.70900000003</v>
      </c>
      <c r="Q25" s="549">
        <f t="shared" si="15"/>
        <v>36.33367306722177</v>
      </c>
    </row>
    <row r="26" spans="1:17" s="147" customFormat="1" ht="24" customHeight="1">
      <c r="A26" s="71" t="s">
        <v>93</v>
      </c>
      <c r="B26" s="550">
        <v>1413997</v>
      </c>
      <c r="C26" s="548">
        <f t="shared" si="16"/>
        <v>99.99994391784423</v>
      </c>
      <c r="D26" s="551">
        <v>329703.934</v>
      </c>
      <c r="E26" s="548">
        <f t="shared" si="8"/>
        <v>23.31715937162526</v>
      </c>
      <c r="F26" s="550">
        <v>75197</v>
      </c>
      <c r="G26" s="549">
        <f t="shared" si="9"/>
        <v>5.31804522923316</v>
      </c>
      <c r="H26" s="551">
        <v>531650</v>
      </c>
      <c r="I26" s="549">
        <f t="shared" si="10"/>
        <v>37.59908967275037</v>
      </c>
      <c r="J26" s="550">
        <f t="shared" si="11"/>
        <v>477445.273</v>
      </c>
      <c r="K26" s="549">
        <f t="shared" si="12"/>
        <v>33.76564964423545</v>
      </c>
      <c r="L26" s="550">
        <v>6855.691</v>
      </c>
      <c r="M26" s="549">
        <f t="shared" si="13"/>
        <v>0.48484480518699824</v>
      </c>
      <c r="N26" s="550">
        <v>320.3</v>
      </c>
      <c r="O26" s="549">
        <f t="shared" si="14"/>
        <v>0.02265209897899359</v>
      </c>
      <c r="P26" s="550">
        <v>470269.282</v>
      </c>
      <c r="Q26" s="549">
        <f t="shared" si="15"/>
        <v>33.25815274006946</v>
      </c>
    </row>
    <row r="27" spans="1:17" s="147" customFormat="1" ht="24" customHeight="1">
      <c r="A27" s="71" t="s">
        <v>94</v>
      </c>
      <c r="B27" s="550">
        <f t="shared" si="17"/>
        <v>1306139.6099999999</v>
      </c>
      <c r="C27" s="548">
        <f t="shared" si="16"/>
        <v>100</v>
      </c>
      <c r="D27" s="551">
        <v>269748.511</v>
      </c>
      <c r="E27" s="548">
        <f t="shared" si="8"/>
        <v>20.65234902415983</v>
      </c>
      <c r="F27" s="550">
        <v>68907</v>
      </c>
      <c r="G27" s="549">
        <f t="shared" si="9"/>
        <v>5.27562287158568</v>
      </c>
      <c r="H27" s="551">
        <v>465316</v>
      </c>
      <c r="I27" s="549">
        <f t="shared" si="10"/>
        <v>35.62528817267857</v>
      </c>
      <c r="J27" s="550">
        <f t="shared" si="11"/>
        <v>502168.09900000005</v>
      </c>
      <c r="K27" s="549">
        <f t="shared" si="12"/>
        <v>38.44673993157593</v>
      </c>
      <c r="L27" s="550">
        <v>5642.576</v>
      </c>
      <c r="M27" s="549">
        <f t="shared" si="13"/>
        <v>0.4320040489393014</v>
      </c>
      <c r="N27" s="550">
        <v>348.791</v>
      </c>
      <c r="O27" s="549">
        <f t="shared" si="14"/>
        <v>0.02670396007667205</v>
      </c>
      <c r="P27" s="550">
        <v>496176.732</v>
      </c>
      <c r="Q27" s="549">
        <f t="shared" si="15"/>
        <v>37.98803192255995</v>
      </c>
    </row>
    <row r="28" spans="1:17" s="147" customFormat="1" ht="24" customHeight="1">
      <c r="A28" s="217" t="s">
        <v>722</v>
      </c>
      <c r="B28" s="550">
        <f t="shared" si="17"/>
        <v>1107847.759</v>
      </c>
      <c r="C28" s="548">
        <f t="shared" si="16"/>
        <v>100</v>
      </c>
      <c r="D28" s="551">
        <v>235307.105</v>
      </c>
      <c r="E28" s="548">
        <f t="shared" si="8"/>
        <v>21.24002175284447</v>
      </c>
      <c r="F28" s="550">
        <v>57546</v>
      </c>
      <c r="G28" s="549">
        <f t="shared" si="9"/>
        <v>5.194396028922237</v>
      </c>
      <c r="H28" s="551">
        <v>390932</v>
      </c>
      <c r="I28" s="549">
        <f t="shared" si="10"/>
        <v>35.287520042724566</v>
      </c>
      <c r="J28" s="550">
        <f t="shared" si="11"/>
        <v>424062.654</v>
      </c>
      <c r="K28" s="549">
        <f t="shared" si="12"/>
        <v>38.278062175508715</v>
      </c>
      <c r="L28" s="550">
        <v>4367.139</v>
      </c>
      <c r="M28" s="549">
        <f t="shared" si="13"/>
        <v>0.39420028289284104</v>
      </c>
      <c r="N28" s="550">
        <v>357.091</v>
      </c>
      <c r="O28" s="549">
        <f t="shared" si="14"/>
        <v>0.03223285845000296</v>
      </c>
      <c r="P28" s="550">
        <v>419338.424</v>
      </c>
      <c r="Q28" s="549">
        <f t="shared" si="15"/>
        <v>37.851629034165875</v>
      </c>
    </row>
    <row r="29" spans="1:17" s="147" customFormat="1" ht="24" customHeight="1">
      <c r="A29" s="217" t="s">
        <v>723</v>
      </c>
      <c r="B29" s="550">
        <v>1220287</v>
      </c>
      <c r="C29" s="548">
        <f t="shared" si="16"/>
        <v>99.99991928128384</v>
      </c>
      <c r="D29" s="551">
        <v>250638.371</v>
      </c>
      <c r="E29" s="548">
        <f t="shared" si="8"/>
        <v>20.539296985053518</v>
      </c>
      <c r="F29" s="550">
        <v>63548</v>
      </c>
      <c r="G29" s="549">
        <f t="shared" si="9"/>
        <v>5.2076273860165685</v>
      </c>
      <c r="H29" s="551">
        <v>405319</v>
      </c>
      <c r="I29" s="549">
        <f t="shared" si="10"/>
        <v>33.215055146862994</v>
      </c>
      <c r="J29" s="550">
        <f t="shared" si="11"/>
        <v>500780.64400000003</v>
      </c>
      <c r="K29" s="549">
        <f t="shared" si="12"/>
        <v>41.03793976335076</v>
      </c>
      <c r="L29" s="550">
        <v>4930.502</v>
      </c>
      <c r="M29" s="549">
        <f t="shared" si="13"/>
        <v>0.4040444583938041</v>
      </c>
      <c r="N29" s="550">
        <v>453.541</v>
      </c>
      <c r="O29" s="549">
        <f t="shared" si="14"/>
        <v>0.03716674847802197</v>
      </c>
      <c r="P29" s="550">
        <v>495396.601</v>
      </c>
      <c r="Q29" s="549">
        <f t="shared" si="15"/>
        <v>40.59672855647893</v>
      </c>
    </row>
    <row r="30" spans="1:17" s="147" customFormat="1" ht="24" customHeight="1">
      <c r="A30" s="326" t="s">
        <v>724</v>
      </c>
      <c r="B30" s="553">
        <v>1357294</v>
      </c>
      <c r="C30" s="552">
        <f t="shared" si="16"/>
        <v>99.99991313598969</v>
      </c>
      <c r="D30" s="553">
        <v>266623.332</v>
      </c>
      <c r="E30" s="552">
        <f t="shared" si="8"/>
        <v>19.643742033781923</v>
      </c>
      <c r="F30" s="553">
        <v>82721</v>
      </c>
      <c r="G30" s="552">
        <f t="shared" si="9"/>
        <v>6.094552838220754</v>
      </c>
      <c r="H30" s="553">
        <v>489971</v>
      </c>
      <c r="I30" s="552">
        <f t="shared" si="10"/>
        <v>36.09910601535113</v>
      </c>
      <c r="J30" s="553">
        <f t="shared" si="11"/>
        <v>517977.489</v>
      </c>
      <c r="K30" s="552">
        <f t="shared" si="12"/>
        <v>38.162512248635885</v>
      </c>
      <c r="L30" s="553">
        <v>5839.003</v>
      </c>
      <c r="M30" s="552">
        <f t="shared" si="13"/>
        <v>0.4301944162429068</v>
      </c>
      <c r="N30" s="553">
        <v>500.964</v>
      </c>
      <c r="O30" s="552">
        <f t="shared" si="14"/>
        <v>0.03690902634211895</v>
      </c>
      <c r="P30" s="553">
        <v>511637.522</v>
      </c>
      <c r="Q30" s="552">
        <f t="shared" si="15"/>
        <v>37.695408806050864</v>
      </c>
    </row>
    <row r="31" spans="1:17" s="183" customFormat="1" ht="13.5">
      <c r="A31" s="181" t="s">
        <v>831</v>
      </c>
      <c r="B31" s="278"/>
      <c r="C31" s="328"/>
      <c r="D31" s="278"/>
      <c r="E31" s="328"/>
      <c r="F31" s="278"/>
      <c r="G31" s="329"/>
      <c r="H31" s="278"/>
      <c r="I31" s="328"/>
      <c r="J31" s="278"/>
      <c r="K31" s="328"/>
      <c r="L31" s="278"/>
      <c r="M31" s="328"/>
      <c r="N31" s="278"/>
      <c r="O31" s="328"/>
      <c r="P31" s="278"/>
      <c r="Q31" s="51"/>
    </row>
    <row r="32" spans="1:17" ht="13.5">
      <c r="A32" s="316"/>
      <c r="B32" s="455"/>
      <c r="C32" s="566" t="s">
        <v>9</v>
      </c>
      <c r="D32" s="455"/>
      <c r="E32" s="567"/>
      <c r="F32" s="455"/>
      <c r="G32" s="567"/>
      <c r="H32" s="455"/>
      <c r="I32" s="567"/>
      <c r="J32" s="455"/>
      <c r="K32" s="567"/>
      <c r="L32" s="455"/>
      <c r="M32" s="567"/>
      <c r="N32" s="455"/>
      <c r="O32" s="567"/>
      <c r="P32" s="455"/>
      <c r="Q32" s="566" t="s">
        <v>185</v>
      </c>
    </row>
  </sheetData>
  <sheetProtection/>
  <mergeCells count="18">
    <mergeCell ref="J6:J8"/>
    <mergeCell ref="L6:L8"/>
    <mergeCell ref="C6:C8"/>
    <mergeCell ref="D6:D8"/>
    <mergeCell ref="E6:E8"/>
    <mergeCell ref="F6:F8"/>
    <mergeCell ref="G6:G8"/>
    <mergeCell ref="H6:H8"/>
    <mergeCell ref="N6:N8"/>
    <mergeCell ref="P6:P8"/>
    <mergeCell ref="A5:A8"/>
    <mergeCell ref="B5:C5"/>
    <mergeCell ref="D5:E5"/>
    <mergeCell ref="F5:G5"/>
    <mergeCell ref="H5:I5"/>
    <mergeCell ref="I6:I8"/>
    <mergeCell ref="J5:Q5"/>
    <mergeCell ref="B6:B8"/>
  </mergeCells>
  <printOptions/>
  <pageMargins left="0.2755905511811024" right="0.2362204724409449" top="0.9055118110236221" bottom="0.6299212598425197" header="0.5118110236220472" footer="0.5118110236220472"/>
  <pageSetup fitToHeight="1" fitToWidth="1" horizontalDpi="600" verticalDpi="600"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6640625" style="10" customWidth="1"/>
    <col min="2" max="2" width="10.77734375" style="10" customWidth="1"/>
    <col min="3" max="7" width="15.77734375" style="10" customWidth="1"/>
    <col min="8" max="16384" width="8.88671875" style="10" customWidth="1"/>
  </cols>
  <sheetData>
    <row r="2" spans="1:7" s="18" customFormat="1" ht="22.5" customHeight="1">
      <c r="A2" s="11" t="s">
        <v>507</v>
      </c>
      <c r="C2" s="11"/>
      <c r="D2" s="11"/>
      <c r="E2" s="43"/>
      <c r="F2" s="43"/>
      <c r="G2" s="43"/>
    </row>
    <row r="3" spans="1:7" s="18" customFormat="1" ht="14.25">
      <c r="A3" s="43"/>
      <c r="B3" s="43"/>
      <c r="E3" s="43"/>
      <c r="F3" s="43"/>
      <c r="G3" s="43"/>
    </row>
    <row r="4" spans="1:7" s="18" customFormat="1" ht="14.25">
      <c r="A4" s="218" t="s">
        <v>832</v>
      </c>
      <c r="B4" s="65"/>
      <c r="C4" s="65"/>
      <c r="D4" s="65"/>
      <c r="E4" s="65"/>
      <c r="F4" s="65"/>
      <c r="G4" s="65"/>
    </row>
    <row r="5" spans="1:7" ht="16.5" customHeight="1">
      <c r="A5" s="187" t="s">
        <v>246</v>
      </c>
      <c r="B5" s="607" t="s">
        <v>248</v>
      </c>
      <c r="C5" s="607"/>
      <c r="D5" s="607" t="s">
        <v>249</v>
      </c>
      <c r="E5" s="607"/>
      <c r="F5" s="607" t="s">
        <v>250</v>
      </c>
      <c r="G5" s="611"/>
    </row>
    <row r="6" spans="1:7" ht="16.5" customHeight="1">
      <c r="A6" s="75" t="s">
        <v>247</v>
      </c>
      <c r="B6" s="145" t="s">
        <v>131</v>
      </c>
      <c r="C6" s="70" t="s">
        <v>386</v>
      </c>
      <c r="D6" s="70" t="s">
        <v>131</v>
      </c>
      <c r="E6" s="70" t="s">
        <v>385</v>
      </c>
      <c r="F6" s="70" t="s">
        <v>131</v>
      </c>
      <c r="G6" s="77" t="s">
        <v>385</v>
      </c>
    </row>
    <row r="7" spans="1:7" ht="16.5" customHeight="1">
      <c r="A7" s="71" t="s">
        <v>263</v>
      </c>
      <c r="B7" s="65">
        <v>1</v>
      </c>
      <c r="C7" s="65">
        <v>917640</v>
      </c>
      <c r="D7" s="65">
        <v>323</v>
      </c>
      <c r="E7" s="65">
        <v>82185</v>
      </c>
      <c r="F7" s="65">
        <v>35</v>
      </c>
      <c r="G7" s="65">
        <v>181823</v>
      </c>
    </row>
    <row r="8" spans="1:7" ht="16.5" customHeight="1">
      <c r="A8" s="71" t="s">
        <v>266</v>
      </c>
      <c r="B8" s="65">
        <v>1</v>
      </c>
      <c r="C8" s="65">
        <v>1030814</v>
      </c>
      <c r="D8" s="65">
        <v>314</v>
      </c>
      <c r="E8" s="65">
        <v>75385</v>
      </c>
      <c r="F8" s="65">
        <v>36</v>
      </c>
      <c r="G8" s="65">
        <v>186956</v>
      </c>
    </row>
    <row r="9" spans="1:7" ht="16.5" customHeight="1">
      <c r="A9" s="71" t="s">
        <v>269</v>
      </c>
      <c r="B9" s="65">
        <v>1</v>
      </c>
      <c r="C9" s="65">
        <v>1087918</v>
      </c>
      <c r="D9" s="65">
        <v>310</v>
      </c>
      <c r="E9" s="65">
        <v>69666</v>
      </c>
      <c r="F9" s="65">
        <v>41</v>
      </c>
      <c r="G9" s="65">
        <v>178025</v>
      </c>
    </row>
    <row r="10" spans="1:7" ht="16.5" customHeight="1">
      <c r="A10" s="71" t="s">
        <v>282</v>
      </c>
      <c r="B10" s="65">
        <v>1</v>
      </c>
      <c r="C10" s="65">
        <v>1104478</v>
      </c>
      <c r="D10" s="65">
        <v>305</v>
      </c>
      <c r="E10" s="65">
        <v>80409</v>
      </c>
      <c r="F10" s="65">
        <v>44</v>
      </c>
      <c r="G10" s="65">
        <v>196624</v>
      </c>
    </row>
    <row r="11" spans="1:7" ht="16.5" customHeight="1">
      <c r="A11" s="71" t="s">
        <v>410</v>
      </c>
      <c r="B11" s="65">
        <v>1</v>
      </c>
      <c r="C11" s="65">
        <v>1111473</v>
      </c>
      <c r="D11" s="65">
        <v>305</v>
      </c>
      <c r="E11" s="65">
        <v>53925</v>
      </c>
      <c r="F11" s="65">
        <v>49</v>
      </c>
      <c r="G11" s="65">
        <v>173476</v>
      </c>
    </row>
    <row r="12" spans="1:7" ht="16.5" customHeight="1">
      <c r="A12" s="71" t="s">
        <v>409</v>
      </c>
      <c r="B12" s="65">
        <v>1</v>
      </c>
      <c r="C12" s="65">
        <v>1068399</v>
      </c>
      <c r="D12" s="65">
        <v>295</v>
      </c>
      <c r="E12" s="65">
        <v>59447</v>
      </c>
      <c r="F12" s="65">
        <v>54</v>
      </c>
      <c r="G12" s="65">
        <v>169776</v>
      </c>
    </row>
    <row r="13" spans="1:7" ht="16.5" customHeight="1">
      <c r="A13" s="71" t="s">
        <v>493</v>
      </c>
      <c r="B13" s="65">
        <f>SUM(B28)</f>
        <v>1</v>
      </c>
      <c r="C13" s="65">
        <f>SUM(C17:C28)</f>
        <v>1101474</v>
      </c>
      <c r="D13" s="65">
        <f>D28</f>
        <v>280</v>
      </c>
      <c r="E13" s="65">
        <f>SUM(E17:E28)</f>
        <v>77252</v>
      </c>
      <c r="F13" s="65">
        <f>SUM(F28)</f>
        <v>54</v>
      </c>
      <c r="G13" s="65">
        <f>SUM(G17:G28)</f>
        <v>144917</v>
      </c>
    </row>
    <row r="14" spans="1:7" s="182" customFormat="1" ht="21.75" customHeight="1">
      <c r="A14" s="71" t="s">
        <v>517</v>
      </c>
      <c r="B14" s="65">
        <v>1</v>
      </c>
      <c r="C14" s="65">
        <v>1076555</v>
      </c>
      <c r="D14" s="65">
        <v>280</v>
      </c>
      <c r="E14" s="65">
        <v>46486</v>
      </c>
      <c r="F14" s="65">
        <v>54</v>
      </c>
      <c r="G14" s="65">
        <v>155375</v>
      </c>
    </row>
    <row r="15" spans="1:7" s="182" customFormat="1" ht="21.75" customHeight="1">
      <c r="A15" s="503" t="s">
        <v>557</v>
      </c>
      <c r="B15" s="504">
        <f>SUM(B28)</f>
        <v>1</v>
      </c>
      <c r="C15" s="504">
        <f>SUM(C17:C28)</f>
        <v>1101474</v>
      </c>
      <c r="D15" s="504">
        <f>D28</f>
        <v>280</v>
      </c>
      <c r="E15" s="504">
        <f>SUM(E17:E28)</f>
        <v>77252</v>
      </c>
      <c r="F15" s="504">
        <f>SUM(F28)</f>
        <v>54</v>
      </c>
      <c r="G15" s="504">
        <f>SUM(G17:G28)</f>
        <v>144917</v>
      </c>
    </row>
    <row r="16" spans="1:7" s="182" customFormat="1" ht="12" customHeight="1">
      <c r="A16" s="72"/>
      <c r="B16" s="65"/>
      <c r="C16" s="65"/>
      <c r="D16" s="65"/>
      <c r="E16" s="65"/>
      <c r="F16" s="65"/>
      <c r="G16" s="65"/>
    </row>
    <row r="17" spans="1:7" s="182" customFormat="1" ht="21.75" customHeight="1">
      <c r="A17" s="71" t="s">
        <v>86</v>
      </c>
      <c r="B17" s="65">
        <v>1</v>
      </c>
      <c r="C17" s="104">
        <v>145264</v>
      </c>
      <c r="D17" s="68">
        <v>280</v>
      </c>
      <c r="E17" s="331">
        <v>8869</v>
      </c>
      <c r="F17" s="68">
        <v>54</v>
      </c>
      <c r="G17" s="331">
        <v>12695</v>
      </c>
    </row>
    <row r="18" spans="1:7" s="182" customFormat="1" ht="21.75" customHeight="1">
      <c r="A18" s="71" t="s">
        <v>87</v>
      </c>
      <c r="B18" s="65">
        <v>1</v>
      </c>
      <c r="C18" s="104">
        <v>159635</v>
      </c>
      <c r="D18" s="68">
        <v>280</v>
      </c>
      <c r="E18" s="331">
        <v>7882</v>
      </c>
      <c r="F18" s="68">
        <v>54</v>
      </c>
      <c r="G18" s="331">
        <v>11034</v>
      </c>
    </row>
    <row r="19" spans="1:7" s="182" customFormat="1" ht="21.75" customHeight="1">
      <c r="A19" s="71" t="s">
        <v>88</v>
      </c>
      <c r="B19" s="65">
        <v>1</v>
      </c>
      <c r="C19" s="104">
        <v>136421</v>
      </c>
      <c r="D19" s="68">
        <v>280</v>
      </c>
      <c r="E19" s="331">
        <v>6884</v>
      </c>
      <c r="F19" s="68">
        <v>54</v>
      </c>
      <c r="G19" s="331">
        <v>11513</v>
      </c>
    </row>
    <row r="20" spans="1:7" s="182" customFormat="1" ht="21.75" customHeight="1">
      <c r="A20" s="71" t="s">
        <v>89</v>
      </c>
      <c r="B20" s="65">
        <v>1</v>
      </c>
      <c r="C20" s="104">
        <v>117387</v>
      </c>
      <c r="D20" s="68">
        <v>280</v>
      </c>
      <c r="E20" s="331">
        <v>5111</v>
      </c>
      <c r="F20" s="68">
        <v>54</v>
      </c>
      <c r="G20" s="331">
        <v>11066</v>
      </c>
    </row>
    <row r="21" spans="1:7" s="182" customFormat="1" ht="21.75" customHeight="1">
      <c r="A21" s="71" t="s">
        <v>90</v>
      </c>
      <c r="B21" s="65">
        <v>1</v>
      </c>
      <c r="C21" s="104">
        <v>76183</v>
      </c>
      <c r="D21" s="68">
        <v>280</v>
      </c>
      <c r="E21" s="331">
        <v>5065</v>
      </c>
      <c r="F21" s="68">
        <v>54</v>
      </c>
      <c r="G21" s="331">
        <v>12122</v>
      </c>
    </row>
    <row r="22" spans="1:7" s="182" customFormat="1" ht="21.75" customHeight="1">
      <c r="A22" s="71" t="s">
        <v>91</v>
      </c>
      <c r="B22" s="65">
        <v>1</v>
      </c>
      <c r="C22" s="104">
        <v>59897</v>
      </c>
      <c r="D22" s="68">
        <v>280</v>
      </c>
      <c r="E22" s="331">
        <v>4887</v>
      </c>
      <c r="F22" s="68">
        <v>54</v>
      </c>
      <c r="G22" s="331">
        <v>11919</v>
      </c>
    </row>
    <row r="23" spans="1:7" s="182" customFormat="1" ht="21.75" customHeight="1">
      <c r="A23" s="71" t="s">
        <v>92</v>
      </c>
      <c r="B23" s="65">
        <v>1</v>
      </c>
      <c r="C23" s="104">
        <v>54875</v>
      </c>
      <c r="D23" s="68">
        <v>280</v>
      </c>
      <c r="E23" s="331">
        <v>4835</v>
      </c>
      <c r="F23" s="68">
        <v>54</v>
      </c>
      <c r="G23" s="331">
        <v>13371</v>
      </c>
    </row>
    <row r="24" spans="1:7" s="182" customFormat="1" ht="21.75" customHeight="1">
      <c r="A24" s="71" t="s">
        <v>93</v>
      </c>
      <c r="B24" s="65">
        <v>1</v>
      </c>
      <c r="C24" s="104">
        <v>49701</v>
      </c>
      <c r="D24" s="68">
        <v>280</v>
      </c>
      <c r="E24" s="331">
        <v>5872</v>
      </c>
      <c r="F24" s="68">
        <v>54</v>
      </c>
      <c r="G24" s="331">
        <v>13834</v>
      </c>
    </row>
    <row r="25" spans="1:7" s="182" customFormat="1" ht="21.75" customHeight="1">
      <c r="A25" s="71" t="s">
        <v>94</v>
      </c>
      <c r="B25" s="65">
        <v>1</v>
      </c>
      <c r="C25" s="104">
        <v>52143</v>
      </c>
      <c r="D25" s="68">
        <v>280</v>
      </c>
      <c r="E25" s="331">
        <v>5672</v>
      </c>
      <c r="F25" s="68">
        <v>54</v>
      </c>
      <c r="G25" s="331">
        <v>12298</v>
      </c>
    </row>
    <row r="26" spans="1:7" s="182" customFormat="1" ht="21.75" customHeight="1">
      <c r="A26" s="71" t="s">
        <v>71</v>
      </c>
      <c r="B26" s="65">
        <v>1</v>
      </c>
      <c r="C26" s="104">
        <v>46336</v>
      </c>
      <c r="D26" s="68">
        <v>280</v>
      </c>
      <c r="E26" s="331">
        <v>6071</v>
      </c>
      <c r="F26" s="68">
        <v>54</v>
      </c>
      <c r="G26" s="331">
        <v>11764</v>
      </c>
    </row>
    <row r="27" spans="1:7" s="182" customFormat="1" ht="21.75" customHeight="1">
      <c r="A27" s="71" t="s">
        <v>72</v>
      </c>
      <c r="B27" s="65">
        <v>1</v>
      </c>
      <c r="C27" s="104">
        <v>75005</v>
      </c>
      <c r="D27" s="68">
        <v>280</v>
      </c>
      <c r="E27" s="331">
        <v>7008</v>
      </c>
      <c r="F27" s="68">
        <v>54</v>
      </c>
      <c r="G27" s="331">
        <v>10977</v>
      </c>
    </row>
    <row r="28" spans="1:7" s="182" customFormat="1" ht="21.75" customHeight="1">
      <c r="A28" s="75" t="s">
        <v>73</v>
      </c>
      <c r="B28" s="69">
        <v>1</v>
      </c>
      <c r="C28" s="103">
        <v>128627</v>
      </c>
      <c r="D28" s="332">
        <v>280</v>
      </c>
      <c r="E28" s="332">
        <v>9096</v>
      </c>
      <c r="F28" s="332">
        <v>54</v>
      </c>
      <c r="G28" s="332">
        <v>12324</v>
      </c>
    </row>
    <row r="29" spans="1:7" s="182" customFormat="1" ht="15.75" customHeight="1">
      <c r="A29" s="181" t="s">
        <v>833</v>
      </c>
      <c r="B29" s="180"/>
      <c r="C29" s="180"/>
      <c r="D29" s="180"/>
      <c r="E29" s="180"/>
      <c r="F29" s="180"/>
      <c r="G29" s="180"/>
    </row>
    <row r="30" spans="1:7" ht="13.5">
      <c r="A30" s="316"/>
      <c r="B30" s="316"/>
      <c r="C30" s="316"/>
      <c r="D30" s="316"/>
      <c r="E30" s="316"/>
      <c r="F30" s="316"/>
      <c r="G30" s="316"/>
    </row>
  </sheetData>
  <sheetProtection/>
  <mergeCells count="3">
    <mergeCell ref="B5:C5"/>
    <mergeCell ref="D5:E5"/>
    <mergeCell ref="F5:G5"/>
  </mergeCells>
  <printOptions/>
  <pageMargins left="0.8661417322834646" right="0.7480314960629921" top="0.8661417322834646" bottom="0.4724409448818898" header="0.8661417322834646" footer="0.5118110236220472"/>
  <pageSetup fitToHeight="1" fitToWidth="1" horizontalDpi="300" verticalDpi="300" orientation="landscape" paperSize="9" r:id="rId1"/>
  <ignoredErrors>
    <ignoredError sqref="D13 F13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0"/>
  <sheetViews>
    <sheetView zoomScalePageLayoutView="0" workbookViewId="0" topLeftCell="A1">
      <selection activeCell="A2" sqref="A2:M2"/>
    </sheetView>
  </sheetViews>
  <sheetFormatPr defaultColWidth="8.77734375" defaultRowHeight="13.5"/>
  <cols>
    <col min="1" max="16384" width="8.77734375" style="35" customWidth="1"/>
  </cols>
  <sheetData>
    <row r="2" spans="1:15" s="10" customFormat="1" ht="29.25" customHeight="1">
      <c r="A2" s="719" t="s">
        <v>509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105"/>
      <c r="O2" s="105"/>
    </row>
    <row r="3" s="4" customFormat="1" ht="15" customHeight="1"/>
    <row r="4" spans="1:17" s="182" customFormat="1" ht="18.75" customHeight="1">
      <c r="A4" s="147" t="s">
        <v>834</v>
      </c>
      <c r="M4" s="218"/>
      <c r="N4" s="218"/>
      <c r="O4" s="218"/>
      <c r="P4" s="218"/>
      <c r="Q4" s="236"/>
    </row>
    <row r="5" spans="1:17" s="182" customFormat="1" ht="27" customHeight="1">
      <c r="A5" s="606" t="s">
        <v>330</v>
      </c>
      <c r="B5" s="619" t="s">
        <v>228</v>
      </c>
      <c r="C5" s="620"/>
      <c r="D5" s="620"/>
      <c r="E5" s="611" t="s">
        <v>344</v>
      </c>
      <c r="F5" s="629"/>
      <c r="G5" s="629"/>
      <c r="H5" s="629"/>
      <c r="I5" s="629"/>
      <c r="J5" s="629"/>
      <c r="K5" s="629"/>
      <c r="L5" s="606"/>
      <c r="M5" s="629" t="s">
        <v>428</v>
      </c>
      <c r="N5" s="629"/>
      <c r="O5" s="629"/>
      <c r="P5" s="629"/>
      <c r="Q5" s="629"/>
    </row>
    <row r="6" spans="1:17" s="182" customFormat="1" ht="27" customHeight="1">
      <c r="A6" s="606"/>
      <c r="B6" s="333"/>
      <c r="C6" s="70" t="s">
        <v>183</v>
      </c>
      <c r="D6" s="373" t="s">
        <v>274</v>
      </c>
      <c r="E6" s="70" t="s">
        <v>343</v>
      </c>
      <c r="F6" s="70" t="s">
        <v>342</v>
      </c>
      <c r="G6" s="70" t="s">
        <v>341</v>
      </c>
      <c r="H6" s="70" t="s">
        <v>340</v>
      </c>
      <c r="I6" s="371" t="s">
        <v>339</v>
      </c>
      <c r="J6" s="371" t="s">
        <v>338</v>
      </c>
      <c r="K6" s="70" t="s">
        <v>337</v>
      </c>
      <c r="L6" s="70" t="s">
        <v>336</v>
      </c>
      <c r="M6" s="145" t="s">
        <v>335</v>
      </c>
      <c r="N6" s="70" t="s">
        <v>334</v>
      </c>
      <c r="O6" s="70" t="s">
        <v>333</v>
      </c>
      <c r="P6" s="70" t="s">
        <v>332</v>
      </c>
      <c r="Q6" s="77" t="s">
        <v>331</v>
      </c>
    </row>
    <row r="7" spans="1:18" s="182" customFormat="1" ht="24" customHeight="1">
      <c r="A7" s="71" t="s">
        <v>263</v>
      </c>
      <c r="B7" s="164">
        <v>215479</v>
      </c>
      <c r="C7" s="313" t="s">
        <v>23</v>
      </c>
      <c r="D7" s="313" t="s">
        <v>23</v>
      </c>
      <c r="E7" s="374">
        <v>1968</v>
      </c>
      <c r="F7" s="149">
        <v>121981</v>
      </c>
      <c r="G7" s="148">
        <v>6900</v>
      </c>
      <c r="H7" s="148">
        <v>21174</v>
      </c>
      <c r="I7" s="150">
        <v>0</v>
      </c>
      <c r="J7" s="148">
        <v>43565</v>
      </c>
      <c r="K7" s="149">
        <v>19535</v>
      </c>
      <c r="L7" s="375">
        <v>356</v>
      </c>
      <c r="M7" s="164">
        <v>129550</v>
      </c>
      <c r="N7" s="164">
        <v>6917</v>
      </c>
      <c r="O7" s="164">
        <v>31328</v>
      </c>
      <c r="P7" s="164">
        <v>26543</v>
      </c>
      <c r="Q7" s="164">
        <v>21141</v>
      </c>
      <c r="R7" s="334"/>
    </row>
    <row r="8" spans="1:18" s="182" customFormat="1" ht="24" customHeight="1">
      <c r="A8" s="71" t="s">
        <v>266</v>
      </c>
      <c r="B8" s="164">
        <v>213269</v>
      </c>
      <c r="C8" s="313" t="s">
        <v>23</v>
      </c>
      <c r="D8" s="313" t="s">
        <v>23</v>
      </c>
      <c r="E8" s="374">
        <v>1980</v>
      </c>
      <c r="F8" s="149">
        <v>126883</v>
      </c>
      <c r="G8" s="148">
        <v>5750</v>
      </c>
      <c r="H8" s="148">
        <v>20981</v>
      </c>
      <c r="I8" s="150">
        <v>0</v>
      </c>
      <c r="J8" s="148">
        <v>44228</v>
      </c>
      <c r="K8" s="148">
        <v>12906</v>
      </c>
      <c r="L8" s="375">
        <v>541</v>
      </c>
      <c r="M8" s="164">
        <v>131361</v>
      </c>
      <c r="N8" s="164">
        <v>5208</v>
      </c>
      <c r="O8" s="164">
        <v>29443</v>
      </c>
      <c r="P8" s="164">
        <v>25374</v>
      </c>
      <c r="Q8" s="164">
        <v>21883</v>
      </c>
      <c r="R8" s="334"/>
    </row>
    <row r="9" spans="1:18" s="182" customFormat="1" ht="24" customHeight="1">
      <c r="A9" s="71" t="s">
        <v>269</v>
      </c>
      <c r="B9" s="164">
        <v>211723</v>
      </c>
      <c r="C9" s="313" t="s">
        <v>23</v>
      </c>
      <c r="D9" s="313" t="s">
        <v>23</v>
      </c>
      <c r="E9" s="374">
        <v>1951</v>
      </c>
      <c r="F9" s="149">
        <v>128381</v>
      </c>
      <c r="G9" s="148">
        <v>2805</v>
      </c>
      <c r="H9" s="148">
        <v>21267</v>
      </c>
      <c r="I9" s="150">
        <v>0</v>
      </c>
      <c r="J9" s="148">
        <v>44759</v>
      </c>
      <c r="K9" s="148">
        <v>12004</v>
      </c>
      <c r="L9" s="375">
        <v>556</v>
      </c>
      <c r="M9" s="164">
        <v>133521</v>
      </c>
      <c r="N9" s="164">
        <v>5598</v>
      </c>
      <c r="O9" s="164">
        <v>27624</v>
      </c>
      <c r="P9" s="164">
        <v>25132</v>
      </c>
      <c r="Q9" s="164">
        <v>19848</v>
      </c>
      <c r="R9" s="334"/>
    </row>
    <row r="10" spans="1:18" s="182" customFormat="1" ht="24" customHeight="1">
      <c r="A10" s="71" t="s">
        <v>282</v>
      </c>
      <c r="B10" s="164">
        <v>226824</v>
      </c>
      <c r="C10" s="313" t="s">
        <v>23</v>
      </c>
      <c r="D10" s="313" t="s">
        <v>23</v>
      </c>
      <c r="E10" s="374">
        <v>1838</v>
      </c>
      <c r="F10" s="149">
        <v>134256</v>
      </c>
      <c r="G10" s="148">
        <v>2357</v>
      </c>
      <c r="H10" s="148">
        <v>23788</v>
      </c>
      <c r="I10" s="68">
        <v>0</v>
      </c>
      <c r="J10" s="149">
        <v>50709</v>
      </c>
      <c r="K10" s="148">
        <v>12943</v>
      </c>
      <c r="L10" s="375">
        <v>933</v>
      </c>
      <c r="M10" s="164">
        <v>142231</v>
      </c>
      <c r="N10" s="164">
        <v>5011</v>
      </c>
      <c r="O10" s="164">
        <v>31332</v>
      </c>
      <c r="P10" s="164">
        <v>27984</v>
      </c>
      <c r="Q10" s="164">
        <v>20266</v>
      </c>
      <c r="R10" s="334"/>
    </row>
    <row r="11" spans="1:18" s="182" customFormat="1" ht="24" customHeight="1">
      <c r="A11" s="71" t="s">
        <v>410</v>
      </c>
      <c r="B11" s="164">
        <v>244750</v>
      </c>
      <c r="C11" s="313">
        <v>166006</v>
      </c>
      <c r="D11" s="313">
        <v>78744</v>
      </c>
      <c r="E11" s="374">
        <v>1814</v>
      </c>
      <c r="F11" s="149">
        <v>151232</v>
      </c>
      <c r="G11" s="148">
        <v>1300</v>
      </c>
      <c r="H11" s="148">
        <v>24837</v>
      </c>
      <c r="I11" s="68">
        <v>0</v>
      </c>
      <c r="J11" s="149">
        <v>52623</v>
      </c>
      <c r="K11" s="148">
        <v>12781</v>
      </c>
      <c r="L11" s="375">
        <v>163</v>
      </c>
      <c r="M11" s="164">
        <v>153107</v>
      </c>
      <c r="N11" s="164">
        <v>5335</v>
      </c>
      <c r="O11" s="164">
        <v>36200</v>
      </c>
      <c r="P11" s="164">
        <v>30099</v>
      </c>
      <c r="Q11" s="164">
        <v>20009</v>
      </c>
      <c r="R11" s="334"/>
    </row>
    <row r="12" spans="1:17" s="182" customFormat="1" ht="24" customHeight="1">
      <c r="A12" s="71" t="s">
        <v>409</v>
      </c>
      <c r="B12" s="494">
        <v>263765</v>
      </c>
      <c r="C12" s="493">
        <v>178406</v>
      </c>
      <c r="D12" s="493">
        <v>85359</v>
      </c>
      <c r="E12" s="494">
        <v>2042</v>
      </c>
      <c r="F12" s="148">
        <v>171677</v>
      </c>
      <c r="G12" s="148">
        <v>116</v>
      </c>
      <c r="H12" s="148">
        <v>25172</v>
      </c>
      <c r="I12" s="68">
        <v>0</v>
      </c>
      <c r="J12" s="149">
        <v>52913</v>
      </c>
      <c r="K12" s="148">
        <v>11620</v>
      </c>
      <c r="L12" s="375">
        <v>225</v>
      </c>
      <c r="M12" s="148">
        <v>165054</v>
      </c>
      <c r="N12" s="148">
        <v>5448</v>
      </c>
      <c r="O12" s="148">
        <v>39266</v>
      </c>
      <c r="P12" s="148">
        <v>30994</v>
      </c>
      <c r="Q12" s="148">
        <v>23003</v>
      </c>
    </row>
    <row r="13" spans="1:17" s="236" customFormat="1" ht="24" customHeight="1">
      <c r="A13" s="71" t="s">
        <v>481</v>
      </c>
      <c r="B13" s="494">
        <f>SUM(E13:L13)</f>
        <v>260227</v>
      </c>
      <c r="C13" s="493">
        <v>177684</v>
      </c>
      <c r="D13" s="493">
        <v>82543</v>
      </c>
      <c r="E13" s="494">
        <v>2510</v>
      </c>
      <c r="F13" s="148">
        <v>174845</v>
      </c>
      <c r="G13" s="148">
        <v>54</v>
      </c>
      <c r="H13" s="148">
        <v>23960</v>
      </c>
      <c r="I13" s="68"/>
      <c r="J13" s="149">
        <v>45702</v>
      </c>
      <c r="K13" s="148">
        <v>12439</v>
      </c>
      <c r="L13" s="148">
        <v>717</v>
      </c>
      <c r="M13" s="156">
        <v>155644</v>
      </c>
      <c r="N13" s="148">
        <v>6276</v>
      </c>
      <c r="O13" s="148">
        <v>41171</v>
      </c>
      <c r="P13" s="148">
        <v>31104</v>
      </c>
      <c r="Q13" s="148">
        <v>26032</v>
      </c>
    </row>
    <row r="14" spans="1:18" s="236" customFormat="1" ht="24" customHeight="1">
      <c r="A14" s="71" t="s">
        <v>517</v>
      </c>
      <c r="B14" s="148">
        <v>236895</v>
      </c>
      <c r="C14" s="149">
        <v>168424</v>
      </c>
      <c r="D14" s="555">
        <v>68471</v>
      </c>
      <c r="E14" s="149">
        <v>2426</v>
      </c>
      <c r="F14" s="149">
        <v>149102</v>
      </c>
      <c r="G14" s="148">
        <v>122</v>
      </c>
      <c r="H14" s="148">
        <v>21696</v>
      </c>
      <c r="I14" s="68">
        <v>0</v>
      </c>
      <c r="J14" s="149">
        <v>49711</v>
      </c>
      <c r="K14" s="148">
        <v>13035</v>
      </c>
      <c r="L14" s="375">
        <v>803</v>
      </c>
      <c r="M14" s="148">
        <v>133088</v>
      </c>
      <c r="N14" s="148">
        <v>6759</v>
      </c>
      <c r="O14" s="148">
        <v>42018</v>
      </c>
      <c r="P14" s="148">
        <v>28827</v>
      </c>
      <c r="Q14" s="148">
        <v>26203</v>
      </c>
      <c r="R14" s="554"/>
    </row>
    <row r="15" spans="1:17" s="182" customFormat="1" ht="24" customHeight="1">
      <c r="A15" s="75" t="s">
        <v>557</v>
      </c>
      <c r="B15" s="335">
        <f>SUM(E15:L15)</f>
        <v>240774</v>
      </c>
      <c r="C15" s="336">
        <v>172578</v>
      </c>
      <c r="D15" s="556">
        <v>68196</v>
      </c>
      <c r="E15" s="336">
        <v>3011</v>
      </c>
      <c r="F15" s="169">
        <v>154211</v>
      </c>
      <c r="G15" s="169">
        <v>5</v>
      </c>
      <c r="H15" s="169">
        <v>22448</v>
      </c>
      <c r="I15" s="64">
        <v>0</v>
      </c>
      <c r="J15" s="337">
        <v>47451</v>
      </c>
      <c r="K15" s="169">
        <v>12927</v>
      </c>
      <c r="L15" s="557">
        <v>721</v>
      </c>
      <c r="M15" s="169">
        <v>127465</v>
      </c>
      <c r="N15" s="169">
        <v>7929</v>
      </c>
      <c r="O15" s="169">
        <v>46559</v>
      </c>
      <c r="P15" s="169">
        <v>30564</v>
      </c>
      <c r="Q15" s="169">
        <v>28257</v>
      </c>
    </row>
    <row r="16" spans="1:17" s="182" customFormat="1" ht="18" customHeight="1">
      <c r="A16" s="14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</row>
    <row r="17" spans="1:10" s="182" customFormat="1" ht="27" customHeight="1">
      <c r="A17" s="606" t="s">
        <v>330</v>
      </c>
      <c r="B17" s="611" t="s">
        <v>429</v>
      </c>
      <c r="C17" s="629"/>
      <c r="D17" s="629"/>
      <c r="E17" s="629"/>
      <c r="F17" s="606"/>
      <c r="G17" s="629" t="s">
        <v>430</v>
      </c>
      <c r="H17" s="629"/>
      <c r="I17" s="629"/>
      <c r="J17" s="629"/>
    </row>
    <row r="18" spans="1:10" s="182" customFormat="1" ht="27" customHeight="1">
      <c r="A18" s="606"/>
      <c r="B18" s="70" t="s">
        <v>29</v>
      </c>
      <c r="C18" s="70" t="s">
        <v>30</v>
      </c>
      <c r="D18" s="70" t="s">
        <v>31</v>
      </c>
      <c r="E18" s="70" t="s">
        <v>32</v>
      </c>
      <c r="F18" s="70" t="s">
        <v>329</v>
      </c>
      <c r="G18" s="145" t="s">
        <v>33</v>
      </c>
      <c r="H18" s="70" t="s">
        <v>34</v>
      </c>
      <c r="I18" s="70" t="s">
        <v>35</v>
      </c>
      <c r="J18" s="77" t="s">
        <v>36</v>
      </c>
    </row>
    <row r="19" spans="1:10" s="182" customFormat="1" ht="24" customHeight="1">
      <c r="A19" s="71" t="s">
        <v>263</v>
      </c>
      <c r="B19" s="156">
        <v>80229</v>
      </c>
      <c r="C19" s="148">
        <v>97722</v>
      </c>
      <c r="D19" s="148">
        <v>22508</v>
      </c>
      <c r="E19" s="148">
        <v>11213</v>
      </c>
      <c r="F19" s="153">
        <v>3807</v>
      </c>
      <c r="G19" s="164">
        <v>71596</v>
      </c>
      <c r="H19" s="164">
        <v>59285</v>
      </c>
      <c r="I19" s="164">
        <v>60467</v>
      </c>
      <c r="J19" s="164">
        <v>24131</v>
      </c>
    </row>
    <row r="20" spans="1:10" s="182" customFormat="1" ht="24" customHeight="1">
      <c r="A20" s="71" t="s">
        <v>266</v>
      </c>
      <c r="B20" s="156">
        <v>83619</v>
      </c>
      <c r="C20" s="148">
        <v>92043</v>
      </c>
      <c r="D20" s="148">
        <v>22160</v>
      </c>
      <c r="E20" s="148">
        <v>11344</v>
      </c>
      <c r="F20" s="375">
        <v>4103</v>
      </c>
      <c r="G20" s="164">
        <v>71194</v>
      </c>
      <c r="H20" s="164">
        <v>58244</v>
      </c>
      <c r="I20" s="164">
        <v>59520</v>
      </c>
      <c r="J20" s="164">
        <v>24311</v>
      </c>
    </row>
    <row r="21" spans="1:10" s="182" customFormat="1" ht="24" customHeight="1">
      <c r="A21" s="71" t="s">
        <v>269</v>
      </c>
      <c r="B21" s="156">
        <v>85775</v>
      </c>
      <c r="C21" s="148">
        <v>89089</v>
      </c>
      <c r="D21" s="148">
        <v>21412</v>
      </c>
      <c r="E21" s="148">
        <v>11140</v>
      </c>
      <c r="F21" s="375">
        <v>4307</v>
      </c>
      <c r="G21" s="164">
        <v>70839</v>
      </c>
      <c r="H21" s="164">
        <v>57765</v>
      </c>
      <c r="I21" s="164">
        <v>59025</v>
      </c>
      <c r="J21" s="164">
        <v>24094</v>
      </c>
    </row>
    <row r="22" spans="1:25" s="182" customFormat="1" ht="24" customHeight="1">
      <c r="A22" s="71" t="s">
        <v>282</v>
      </c>
      <c r="B22" s="156">
        <v>88404</v>
      </c>
      <c r="C22" s="148">
        <v>97263</v>
      </c>
      <c r="D22" s="148">
        <v>23757</v>
      </c>
      <c r="E22" s="148">
        <v>12302</v>
      </c>
      <c r="F22" s="375">
        <v>5098</v>
      </c>
      <c r="G22" s="164">
        <v>76620</v>
      </c>
      <c r="H22" s="164">
        <v>61381</v>
      </c>
      <c r="I22" s="164">
        <v>63296</v>
      </c>
      <c r="J22" s="164">
        <v>25527</v>
      </c>
      <c r="T22" s="236"/>
      <c r="U22" s="236"/>
      <c r="V22" s="236"/>
      <c r="W22" s="236"/>
      <c r="X22" s="236"/>
      <c r="Y22" s="236"/>
    </row>
    <row r="23" spans="1:25" s="182" customFormat="1" ht="24" customHeight="1">
      <c r="A23" s="71" t="s">
        <v>410</v>
      </c>
      <c r="B23" s="156">
        <v>89741</v>
      </c>
      <c r="C23" s="148">
        <v>110020</v>
      </c>
      <c r="D23" s="148">
        <v>25745</v>
      </c>
      <c r="E23" s="148">
        <v>13612</v>
      </c>
      <c r="F23" s="375">
        <v>5632</v>
      </c>
      <c r="G23" s="164">
        <v>82523</v>
      </c>
      <c r="H23" s="164">
        <v>66519</v>
      </c>
      <c r="I23" s="164">
        <v>68196</v>
      </c>
      <c r="J23" s="164">
        <v>27512</v>
      </c>
      <c r="T23" s="236"/>
      <c r="U23" s="236"/>
      <c r="V23" s="236"/>
      <c r="W23" s="236"/>
      <c r="X23" s="236"/>
      <c r="Y23" s="236"/>
    </row>
    <row r="24" spans="1:25" s="182" customFormat="1" ht="24" customHeight="1">
      <c r="A24" s="71" t="s">
        <v>411</v>
      </c>
      <c r="B24" s="495">
        <v>95345</v>
      </c>
      <c r="C24" s="148">
        <v>118101</v>
      </c>
      <c r="D24" s="148">
        <v>27784</v>
      </c>
      <c r="E24" s="148">
        <v>15861</v>
      </c>
      <c r="F24" s="375">
        <v>6674</v>
      </c>
      <c r="G24" s="284">
        <v>88737</v>
      </c>
      <c r="H24" s="284">
        <v>72098</v>
      </c>
      <c r="I24" s="148">
        <v>73324</v>
      </c>
      <c r="J24" s="148">
        <v>29606</v>
      </c>
      <c r="T24" s="236"/>
      <c r="U24" s="236"/>
      <c r="V24" s="236"/>
      <c r="W24" s="236"/>
      <c r="X24" s="236"/>
      <c r="Y24" s="236"/>
    </row>
    <row r="25" spans="1:10" s="236" customFormat="1" ht="24" customHeight="1">
      <c r="A25" s="71" t="s">
        <v>508</v>
      </c>
      <c r="B25" s="495">
        <v>89181</v>
      </c>
      <c r="C25" s="148">
        <v>116454</v>
      </c>
      <c r="D25" s="148">
        <v>28329</v>
      </c>
      <c r="E25" s="148">
        <v>18404</v>
      </c>
      <c r="F25" s="148">
        <v>7859</v>
      </c>
      <c r="G25" s="495">
        <v>87901</v>
      </c>
      <c r="H25" s="284">
        <v>70327</v>
      </c>
      <c r="I25" s="148">
        <v>72726</v>
      </c>
      <c r="J25" s="148">
        <v>29273</v>
      </c>
    </row>
    <row r="26" spans="1:10" s="236" customFormat="1" ht="24" customHeight="1">
      <c r="A26" s="71" t="s">
        <v>517</v>
      </c>
      <c r="B26" s="148">
        <v>80325</v>
      </c>
      <c r="C26" s="148">
        <v>97497</v>
      </c>
      <c r="D26" s="148">
        <v>29859</v>
      </c>
      <c r="E26" s="148">
        <v>20397</v>
      </c>
      <c r="F26" s="375">
        <v>8817</v>
      </c>
      <c r="G26" s="148">
        <v>79455</v>
      </c>
      <c r="H26" s="148">
        <v>63876</v>
      </c>
      <c r="I26" s="148">
        <v>66681</v>
      </c>
      <c r="J26" s="148">
        <v>26883</v>
      </c>
    </row>
    <row r="27" spans="1:25" s="182" customFormat="1" ht="24" customHeight="1">
      <c r="A27" s="75" t="s">
        <v>725</v>
      </c>
      <c r="B27" s="286">
        <v>77192</v>
      </c>
      <c r="C27" s="169">
        <v>97039</v>
      </c>
      <c r="D27" s="169">
        <v>31714</v>
      </c>
      <c r="E27" s="169">
        <v>24231</v>
      </c>
      <c r="F27" s="557">
        <v>10598</v>
      </c>
      <c r="G27" s="286">
        <v>80050</v>
      </c>
      <c r="H27" s="286">
        <v>65429</v>
      </c>
      <c r="I27" s="169">
        <v>68006</v>
      </c>
      <c r="J27" s="169">
        <v>27289</v>
      </c>
      <c r="T27" s="236"/>
      <c r="U27" s="236"/>
      <c r="V27" s="236"/>
      <c r="W27" s="236"/>
      <c r="X27" s="236"/>
      <c r="Y27" s="236"/>
    </row>
    <row r="28" spans="1:25" s="182" customFormat="1" ht="6" customHeight="1">
      <c r="A28" s="218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</row>
    <row r="29" spans="1:17" s="236" customFormat="1" ht="18" customHeight="1">
      <c r="A29" s="182" t="s">
        <v>835</v>
      </c>
      <c r="B29" s="182"/>
      <c r="G29" s="182"/>
      <c r="H29" s="182"/>
      <c r="I29" s="182"/>
      <c r="J29" s="182"/>
      <c r="K29" s="182"/>
      <c r="O29" s="182"/>
      <c r="P29" s="182"/>
      <c r="Q29" s="182"/>
    </row>
    <row r="30" spans="1:11" s="182" customFormat="1" ht="18" customHeight="1">
      <c r="A30" s="693" t="s">
        <v>836</v>
      </c>
      <c r="B30" s="693"/>
      <c r="C30" s="693"/>
      <c r="D30" s="693"/>
      <c r="E30" s="693"/>
      <c r="F30" s="218"/>
      <c r="G30" s="693"/>
      <c r="H30" s="693"/>
      <c r="I30" s="693"/>
      <c r="J30" s="693"/>
      <c r="K30" s="693"/>
    </row>
    <row r="31" s="182" customFormat="1" ht="15" customHeight="1"/>
  </sheetData>
  <sheetProtection/>
  <mergeCells count="10">
    <mergeCell ref="A2:M2"/>
    <mergeCell ref="A30:E30"/>
    <mergeCell ref="G30:K30"/>
    <mergeCell ref="A5:A6"/>
    <mergeCell ref="B5:D5"/>
    <mergeCell ref="E5:L5"/>
    <mergeCell ref="M5:Q5"/>
    <mergeCell ref="A17:A18"/>
    <mergeCell ref="B17:F17"/>
    <mergeCell ref="G17:J17"/>
  </mergeCells>
  <printOptions/>
  <pageMargins left="0.5118110236220472" right="0.35433070866141736" top="0.7874015748031497" bottom="0.984251968503937" header="0.5118110236220472" footer="0.5118110236220472"/>
  <pageSetup fitToHeight="1" fitToWidth="1" horizontalDpi="600" verticalDpi="600" orientation="landscape" paperSize="9" scale="79" r:id="rId1"/>
  <ignoredErrors>
    <ignoredError sqref="B13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2:BN31"/>
  <sheetViews>
    <sheetView zoomScale="115" zoomScaleNormal="115" zoomScalePageLayoutView="0" workbookViewId="0" topLeftCell="A1">
      <selection activeCell="A2" sqref="A2"/>
    </sheetView>
  </sheetViews>
  <sheetFormatPr defaultColWidth="8.88671875" defaultRowHeight="13.5"/>
  <cols>
    <col min="1" max="1" width="6.99609375" style="132" customWidth="1"/>
    <col min="2" max="5" width="8.77734375" style="132" customWidth="1"/>
    <col min="6" max="19" width="9.10546875" style="132" customWidth="1"/>
    <col min="20" max="16384" width="8.88671875" style="132" customWidth="1"/>
  </cols>
  <sheetData>
    <row r="1" ht="10.5" customHeight="1"/>
    <row r="2" spans="1:6" ht="27" customHeight="1">
      <c r="A2" s="134" t="s">
        <v>510</v>
      </c>
      <c r="F2" s="134"/>
    </row>
    <row r="3" ht="10.5" customHeight="1"/>
    <row r="4" s="182" customFormat="1" ht="21.75" customHeight="1">
      <c r="A4" s="203" t="s">
        <v>781</v>
      </c>
    </row>
    <row r="5" spans="1:19" s="203" customFormat="1" ht="20.25" customHeight="1">
      <c r="A5" s="690" t="s">
        <v>405</v>
      </c>
      <c r="B5" s="720" t="s">
        <v>354</v>
      </c>
      <c r="C5" s="721" t="s">
        <v>404</v>
      </c>
      <c r="D5" s="690"/>
      <c r="E5" s="721" t="s">
        <v>403</v>
      </c>
      <c r="F5" s="722"/>
      <c r="G5" s="722"/>
      <c r="H5" s="690"/>
      <c r="I5" s="721" t="s">
        <v>402</v>
      </c>
      <c r="J5" s="722"/>
      <c r="K5" s="722"/>
      <c r="L5" s="722"/>
      <c r="M5" s="690"/>
      <c r="N5" s="720" t="s">
        <v>401</v>
      </c>
      <c r="O5" s="720"/>
      <c r="P5" s="720"/>
      <c r="Q5" s="720"/>
      <c r="R5" s="720"/>
      <c r="S5" s="721"/>
    </row>
    <row r="6" spans="1:19" s="203" customFormat="1" ht="24.75" customHeight="1">
      <c r="A6" s="690"/>
      <c r="B6" s="720"/>
      <c r="C6" s="214" t="s">
        <v>183</v>
      </c>
      <c r="D6" s="214" t="s">
        <v>274</v>
      </c>
      <c r="E6" s="214" t="s">
        <v>400</v>
      </c>
      <c r="F6" s="214" t="s">
        <v>399</v>
      </c>
      <c r="G6" s="214" t="s">
        <v>293</v>
      </c>
      <c r="H6" s="214" t="s">
        <v>398</v>
      </c>
      <c r="I6" s="214" t="s">
        <v>397</v>
      </c>
      <c r="J6" s="214" t="s">
        <v>396</v>
      </c>
      <c r="K6" s="214" t="s">
        <v>395</v>
      </c>
      <c r="L6" s="214" t="s">
        <v>394</v>
      </c>
      <c r="M6" s="214" t="s">
        <v>393</v>
      </c>
      <c r="N6" s="214" t="s">
        <v>392</v>
      </c>
      <c r="O6" s="214" t="s">
        <v>391</v>
      </c>
      <c r="P6" s="214" t="s">
        <v>390</v>
      </c>
      <c r="Q6" s="214" t="s">
        <v>389</v>
      </c>
      <c r="R6" s="214" t="s">
        <v>388</v>
      </c>
      <c r="S6" s="215" t="s">
        <v>387</v>
      </c>
    </row>
    <row r="7" spans="1:66" s="222" customFormat="1" ht="21.75" customHeight="1">
      <c r="A7" s="274">
        <v>2009</v>
      </c>
      <c r="B7" s="338">
        <v>108838</v>
      </c>
      <c r="C7" s="376">
        <v>54008</v>
      </c>
      <c r="D7" s="377">
        <v>54830</v>
      </c>
      <c r="E7" s="210">
        <v>116</v>
      </c>
      <c r="F7" s="194">
        <v>202</v>
      </c>
      <c r="G7" s="194">
        <v>108517</v>
      </c>
      <c r="H7" s="382">
        <v>3</v>
      </c>
      <c r="I7" s="194">
        <v>10693</v>
      </c>
      <c r="J7" s="194">
        <v>125</v>
      </c>
      <c r="K7" s="194">
        <v>5684</v>
      </c>
      <c r="L7" s="194">
        <v>18855</v>
      </c>
      <c r="M7" s="377">
        <v>73481</v>
      </c>
      <c r="N7" s="194">
        <v>18887</v>
      </c>
      <c r="O7" s="194">
        <v>27751</v>
      </c>
      <c r="P7" s="194">
        <v>18957</v>
      </c>
      <c r="Q7" s="194">
        <v>18076</v>
      </c>
      <c r="R7" s="194">
        <v>14681</v>
      </c>
      <c r="S7" s="194">
        <v>10486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</row>
    <row r="8" spans="1:66" s="222" customFormat="1" ht="21.75" customHeight="1">
      <c r="A8" s="274">
        <v>2010</v>
      </c>
      <c r="B8" s="338">
        <v>159097</v>
      </c>
      <c r="C8" s="378">
        <v>74079</v>
      </c>
      <c r="D8" s="379">
        <v>85018</v>
      </c>
      <c r="E8" s="210">
        <v>184</v>
      </c>
      <c r="F8" s="194">
        <v>184</v>
      </c>
      <c r="G8" s="194">
        <v>158729</v>
      </c>
      <c r="H8" s="381">
        <v>0</v>
      </c>
      <c r="I8" s="194">
        <v>14865</v>
      </c>
      <c r="J8" s="194">
        <v>136</v>
      </c>
      <c r="K8" s="194">
        <v>7973</v>
      </c>
      <c r="L8" s="194">
        <v>21192</v>
      </c>
      <c r="M8" s="379">
        <v>114931</v>
      </c>
      <c r="N8" s="194">
        <v>30097</v>
      </c>
      <c r="O8" s="194">
        <v>34549</v>
      </c>
      <c r="P8" s="194">
        <v>25843</v>
      </c>
      <c r="Q8" s="194">
        <v>26284</v>
      </c>
      <c r="R8" s="194">
        <v>24977</v>
      </c>
      <c r="S8" s="194">
        <v>17347</v>
      </c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</row>
    <row r="9" spans="1:66" s="222" customFormat="1" ht="21.75" customHeight="1">
      <c r="A9" s="274">
        <v>2011</v>
      </c>
      <c r="B9" s="338">
        <v>138193</v>
      </c>
      <c r="C9" s="378">
        <v>65796</v>
      </c>
      <c r="D9" s="379">
        <v>72397</v>
      </c>
      <c r="E9" s="210">
        <v>225</v>
      </c>
      <c r="F9" s="194">
        <v>208</v>
      </c>
      <c r="G9" s="194">
        <v>137760</v>
      </c>
      <c r="H9" s="381">
        <v>0</v>
      </c>
      <c r="I9" s="194">
        <v>13673</v>
      </c>
      <c r="J9" s="194">
        <v>165</v>
      </c>
      <c r="K9" s="194">
        <v>5296</v>
      </c>
      <c r="L9" s="194">
        <v>20707</v>
      </c>
      <c r="M9" s="379">
        <v>98352</v>
      </c>
      <c r="N9" s="194">
        <v>30776</v>
      </c>
      <c r="O9" s="194">
        <v>29557</v>
      </c>
      <c r="P9" s="194">
        <v>22002</v>
      </c>
      <c r="Q9" s="194">
        <v>21473</v>
      </c>
      <c r="R9" s="194">
        <v>20190</v>
      </c>
      <c r="S9" s="194">
        <v>14195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</row>
    <row r="10" spans="1:66" s="222" customFormat="1" ht="21.75" customHeight="1">
      <c r="A10" s="274">
        <v>2012</v>
      </c>
      <c r="B10" s="338">
        <v>144844</v>
      </c>
      <c r="C10" s="378">
        <v>68769</v>
      </c>
      <c r="D10" s="379">
        <v>76075</v>
      </c>
      <c r="E10" s="210">
        <v>139</v>
      </c>
      <c r="F10" s="194">
        <v>127</v>
      </c>
      <c r="G10" s="194">
        <v>144578</v>
      </c>
      <c r="H10" s="381">
        <v>0</v>
      </c>
      <c r="I10" s="194">
        <v>10815</v>
      </c>
      <c r="J10" s="194">
        <v>184</v>
      </c>
      <c r="K10" s="194">
        <v>5862</v>
      </c>
      <c r="L10" s="194">
        <v>24554</v>
      </c>
      <c r="M10" s="379">
        <v>103429</v>
      </c>
      <c r="N10" s="194">
        <v>34814</v>
      </c>
      <c r="O10" s="194">
        <v>30221</v>
      </c>
      <c r="P10" s="194">
        <v>22535</v>
      </c>
      <c r="Q10" s="194">
        <v>22268</v>
      </c>
      <c r="R10" s="194">
        <v>21493</v>
      </c>
      <c r="S10" s="194">
        <v>13513</v>
      </c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</row>
    <row r="11" spans="1:66" s="222" customFormat="1" ht="21.75" customHeight="1">
      <c r="A11" s="274">
        <v>2013</v>
      </c>
      <c r="B11" s="338">
        <v>145758</v>
      </c>
      <c r="C11" s="378">
        <v>68477</v>
      </c>
      <c r="D11" s="379">
        <v>77281</v>
      </c>
      <c r="E11" s="210">
        <v>250</v>
      </c>
      <c r="F11" s="194">
        <v>68</v>
      </c>
      <c r="G11" s="194">
        <v>145440</v>
      </c>
      <c r="H11" s="381">
        <v>0</v>
      </c>
      <c r="I11" s="194">
        <v>10128</v>
      </c>
      <c r="J11" s="194">
        <v>125</v>
      </c>
      <c r="K11" s="194">
        <v>5696</v>
      </c>
      <c r="L11" s="194">
        <v>26892</v>
      </c>
      <c r="M11" s="379">
        <v>102917</v>
      </c>
      <c r="N11" s="194">
        <v>37999</v>
      </c>
      <c r="O11" s="194">
        <v>30560</v>
      </c>
      <c r="P11" s="194">
        <v>21769</v>
      </c>
      <c r="Q11" s="194">
        <v>21961</v>
      </c>
      <c r="R11" s="194">
        <v>20586</v>
      </c>
      <c r="S11" s="194">
        <v>12883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</row>
    <row r="12" spans="1:66" s="341" customFormat="1" ht="21.75" customHeight="1">
      <c r="A12" s="274">
        <v>2014</v>
      </c>
      <c r="B12" s="338">
        <v>146956</v>
      </c>
      <c r="C12" s="343">
        <v>68922</v>
      </c>
      <c r="D12" s="380">
        <v>78034</v>
      </c>
      <c r="E12" s="343">
        <v>109</v>
      </c>
      <c r="F12" s="338">
        <v>51</v>
      </c>
      <c r="G12" s="338">
        <v>146796</v>
      </c>
      <c r="H12" s="380">
        <v>0</v>
      </c>
      <c r="I12" s="343">
        <v>8439</v>
      </c>
      <c r="J12" s="338">
        <v>129</v>
      </c>
      <c r="K12" s="338">
        <v>3521</v>
      </c>
      <c r="L12" s="338">
        <v>29744</v>
      </c>
      <c r="M12" s="380">
        <v>105123</v>
      </c>
      <c r="N12" s="338">
        <v>39364</v>
      </c>
      <c r="O12" s="338">
        <v>32358</v>
      </c>
      <c r="P12" s="338">
        <v>20496</v>
      </c>
      <c r="Q12" s="338">
        <v>22316</v>
      </c>
      <c r="R12" s="338">
        <v>20370</v>
      </c>
      <c r="S12" s="194">
        <v>12052</v>
      </c>
      <c r="T12" s="339"/>
      <c r="U12" s="339"/>
      <c r="V12" s="273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</row>
    <row r="13" spans="1:66" s="222" customFormat="1" ht="21.75" customHeight="1">
      <c r="A13" s="274">
        <v>2015</v>
      </c>
      <c r="B13" s="338">
        <f>SUM(B17:B28)</f>
        <v>254938</v>
      </c>
      <c r="C13" s="343">
        <f>SUM(C17:C28)</f>
        <v>120661</v>
      </c>
      <c r="D13" s="380">
        <f>SUM(D17:D28)</f>
        <v>134277</v>
      </c>
      <c r="E13" s="343">
        <f>SUM(E17:E28)</f>
        <v>145</v>
      </c>
      <c r="F13" s="338">
        <f aca="true" t="shared" si="0" ref="F13:S13">SUM(F17:F28)</f>
        <v>102</v>
      </c>
      <c r="G13" s="338">
        <f t="shared" si="0"/>
        <v>254691</v>
      </c>
      <c r="H13" s="380">
        <f t="shared" si="0"/>
        <v>0</v>
      </c>
      <c r="I13" s="343">
        <f t="shared" si="0"/>
        <v>6619</v>
      </c>
      <c r="J13" s="338">
        <f t="shared" si="0"/>
        <v>647</v>
      </c>
      <c r="K13" s="338">
        <f t="shared" si="0"/>
        <v>4765</v>
      </c>
      <c r="L13" s="338">
        <f t="shared" si="0"/>
        <v>59096</v>
      </c>
      <c r="M13" s="380">
        <f t="shared" si="0"/>
        <v>183811</v>
      </c>
      <c r="N13" s="338">
        <f t="shared" si="0"/>
        <v>72612</v>
      </c>
      <c r="O13" s="338">
        <f t="shared" si="0"/>
        <v>45720</v>
      </c>
      <c r="P13" s="338">
        <f t="shared" si="0"/>
        <v>29433</v>
      </c>
      <c r="Q13" s="338">
        <f t="shared" si="0"/>
        <v>40066</v>
      </c>
      <c r="R13" s="338">
        <f t="shared" si="0"/>
        <v>38681</v>
      </c>
      <c r="S13" s="338">
        <f t="shared" si="0"/>
        <v>28426</v>
      </c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</row>
    <row r="14" spans="1:66" s="222" customFormat="1" ht="21.75" customHeight="1">
      <c r="A14" s="274">
        <v>2016</v>
      </c>
      <c r="B14" s="380">
        <v>222982</v>
      </c>
      <c r="C14" s="210">
        <v>104236</v>
      </c>
      <c r="D14" s="379">
        <v>118746</v>
      </c>
      <c r="E14" s="210">
        <v>300</v>
      </c>
      <c r="F14" s="194">
        <v>87</v>
      </c>
      <c r="G14" s="194">
        <v>222595</v>
      </c>
      <c r="H14" s="381">
        <v>0</v>
      </c>
      <c r="I14" s="194">
        <v>7228</v>
      </c>
      <c r="J14" s="194">
        <v>634</v>
      </c>
      <c r="K14" s="194">
        <v>4595</v>
      </c>
      <c r="L14" s="194">
        <v>48579</v>
      </c>
      <c r="M14" s="379">
        <v>161946</v>
      </c>
      <c r="N14" s="194">
        <v>61946</v>
      </c>
      <c r="O14" s="194">
        <v>43540</v>
      </c>
      <c r="P14" s="194">
        <v>26165</v>
      </c>
      <c r="Q14" s="194">
        <v>34050</v>
      </c>
      <c r="R14" s="194">
        <v>33812</v>
      </c>
      <c r="S14" s="194">
        <v>23469</v>
      </c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</row>
    <row r="15" spans="1:66" s="341" customFormat="1" ht="21.75" customHeight="1">
      <c r="A15" s="274">
        <v>2017</v>
      </c>
      <c r="B15" s="380">
        <f>SUM(B17:B28)</f>
        <v>254938</v>
      </c>
      <c r="C15" s="338">
        <f>SUM(C17:C28)</f>
        <v>120661</v>
      </c>
      <c r="D15" s="380">
        <f>SUM(D17:D28)</f>
        <v>134277</v>
      </c>
      <c r="E15" s="338">
        <f>SUM(E17:E28)</f>
        <v>145</v>
      </c>
      <c r="F15" s="338">
        <f aca="true" t="shared" si="1" ref="F15:S15">SUM(F17:F28)</f>
        <v>102</v>
      </c>
      <c r="G15" s="338">
        <f t="shared" si="1"/>
        <v>254691</v>
      </c>
      <c r="H15" s="380">
        <f t="shared" si="1"/>
        <v>0</v>
      </c>
      <c r="I15" s="338">
        <f t="shared" si="1"/>
        <v>6619</v>
      </c>
      <c r="J15" s="338">
        <f t="shared" si="1"/>
        <v>647</v>
      </c>
      <c r="K15" s="338">
        <f t="shared" si="1"/>
        <v>4765</v>
      </c>
      <c r="L15" s="338">
        <f t="shared" si="1"/>
        <v>59096</v>
      </c>
      <c r="M15" s="380">
        <f t="shared" si="1"/>
        <v>183811</v>
      </c>
      <c r="N15" s="338">
        <f t="shared" si="1"/>
        <v>72612</v>
      </c>
      <c r="O15" s="338">
        <f t="shared" si="1"/>
        <v>45720</v>
      </c>
      <c r="P15" s="338">
        <f t="shared" si="1"/>
        <v>29433</v>
      </c>
      <c r="Q15" s="338">
        <f t="shared" si="1"/>
        <v>40066</v>
      </c>
      <c r="R15" s="338">
        <f t="shared" si="1"/>
        <v>38681</v>
      </c>
      <c r="S15" s="338">
        <f t="shared" si="1"/>
        <v>28426</v>
      </c>
      <c r="T15" s="339"/>
      <c r="U15" s="339"/>
      <c r="V15" s="273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</row>
    <row r="16" spans="1:66" s="222" customFormat="1" ht="12" customHeight="1">
      <c r="A16" s="342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</row>
    <row r="17" spans="1:20" s="203" customFormat="1" ht="21.75" customHeight="1">
      <c r="A17" s="274" t="s">
        <v>701</v>
      </c>
      <c r="B17" s="602">
        <f>SUM(C17:D17)</f>
        <v>26928</v>
      </c>
      <c r="C17" s="210">
        <v>12697</v>
      </c>
      <c r="D17" s="379">
        <v>14231</v>
      </c>
      <c r="E17" s="210">
        <v>9</v>
      </c>
      <c r="F17" s="194">
        <v>8</v>
      </c>
      <c r="G17" s="194">
        <v>26911</v>
      </c>
      <c r="H17" s="381">
        <v>0</v>
      </c>
      <c r="I17" s="194">
        <v>869</v>
      </c>
      <c r="J17" s="194">
        <v>89</v>
      </c>
      <c r="K17" s="194">
        <v>894</v>
      </c>
      <c r="L17" s="194">
        <v>6625</v>
      </c>
      <c r="M17" s="381">
        <v>18451</v>
      </c>
      <c r="N17" s="194">
        <v>9092</v>
      </c>
      <c r="O17" s="194">
        <v>4978</v>
      </c>
      <c r="P17" s="194">
        <v>2566</v>
      </c>
      <c r="Q17" s="194">
        <v>4097</v>
      </c>
      <c r="R17" s="194">
        <v>3788</v>
      </c>
      <c r="S17" s="194">
        <v>2407</v>
      </c>
      <c r="T17" s="204"/>
    </row>
    <row r="18" spans="1:20" s="203" customFormat="1" ht="21.75" customHeight="1">
      <c r="A18" s="274" t="s">
        <v>702</v>
      </c>
      <c r="B18" s="602">
        <f aca="true" t="shared" si="2" ref="B18:B27">SUM(C18:D18)</f>
        <v>26292</v>
      </c>
      <c r="C18" s="210">
        <v>12177</v>
      </c>
      <c r="D18" s="379">
        <v>14115</v>
      </c>
      <c r="E18" s="210">
        <v>10</v>
      </c>
      <c r="F18" s="194">
        <v>6</v>
      </c>
      <c r="G18" s="194">
        <v>26276</v>
      </c>
      <c r="H18" s="381">
        <v>0</v>
      </c>
      <c r="I18" s="194">
        <v>691</v>
      </c>
      <c r="J18" s="194">
        <v>56</v>
      </c>
      <c r="K18" s="194">
        <v>552</v>
      </c>
      <c r="L18" s="194">
        <v>5567</v>
      </c>
      <c r="M18" s="381">
        <v>19426</v>
      </c>
      <c r="N18" s="194">
        <v>6875</v>
      </c>
      <c r="O18" s="194">
        <v>3939</v>
      </c>
      <c r="P18" s="194">
        <v>2898</v>
      </c>
      <c r="Q18" s="194">
        <v>4033</v>
      </c>
      <c r="R18" s="194">
        <v>4831</v>
      </c>
      <c r="S18" s="194">
        <v>3716</v>
      </c>
      <c r="T18" s="204"/>
    </row>
    <row r="19" spans="1:20" s="203" customFormat="1" ht="21.75" customHeight="1">
      <c r="A19" s="274" t="s">
        <v>703</v>
      </c>
      <c r="B19" s="602">
        <f t="shared" si="2"/>
        <v>20232</v>
      </c>
      <c r="C19" s="210">
        <v>9061</v>
      </c>
      <c r="D19" s="379">
        <v>11171</v>
      </c>
      <c r="E19" s="210">
        <v>3</v>
      </c>
      <c r="F19" s="194">
        <v>11</v>
      </c>
      <c r="G19" s="194">
        <v>20218</v>
      </c>
      <c r="H19" s="379">
        <v>0</v>
      </c>
      <c r="I19" s="194">
        <v>463</v>
      </c>
      <c r="J19" s="194">
        <v>36</v>
      </c>
      <c r="K19" s="194">
        <v>275</v>
      </c>
      <c r="L19" s="194">
        <v>3828</v>
      </c>
      <c r="M19" s="381">
        <v>15630</v>
      </c>
      <c r="N19" s="194">
        <v>4345</v>
      </c>
      <c r="O19" s="194">
        <v>3116</v>
      </c>
      <c r="P19" s="194">
        <v>2506</v>
      </c>
      <c r="Q19" s="194">
        <v>3353</v>
      </c>
      <c r="R19" s="194">
        <v>3757</v>
      </c>
      <c r="S19" s="194">
        <v>3155</v>
      </c>
      <c r="T19" s="204"/>
    </row>
    <row r="20" spans="1:20" s="203" customFormat="1" ht="21.75" customHeight="1">
      <c r="A20" s="274" t="s">
        <v>704</v>
      </c>
      <c r="B20" s="602">
        <f t="shared" si="2"/>
        <v>16346</v>
      </c>
      <c r="C20" s="210">
        <v>7770</v>
      </c>
      <c r="D20" s="379">
        <v>8576</v>
      </c>
      <c r="E20" s="210">
        <v>12</v>
      </c>
      <c r="F20" s="194">
        <v>9</v>
      </c>
      <c r="G20" s="194">
        <v>16325</v>
      </c>
      <c r="H20" s="381">
        <v>0</v>
      </c>
      <c r="I20" s="194">
        <v>396</v>
      </c>
      <c r="J20" s="194">
        <v>35</v>
      </c>
      <c r="K20" s="194">
        <v>239</v>
      </c>
      <c r="L20" s="194">
        <v>3382</v>
      </c>
      <c r="M20" s="381">
        <v>12294</v>
      </c>
      <c r="N20" s="194">
        <v>3944</v>
      </c>
      <c r="O20" s="194">
        <v>2869</v>
      </c>
      <c r="P20" s="194">
        <v>2236</v>
      </c>
      <c r="Q20" s="194">
        <v>2648</v>
      </c>
      <c r="R20" s="194">
        <v>2526</v>
      </c>
      <c r="S20" s="194">
        <v>2123</v>
      </c>
      <c r="T20" s="204"/>
    </row>
    <row r="21" spans="1:20" s="203" customFormat="1" ht="21.75" customHeight="1">
      <c r="A21" s="274" t="s">
        <v>80</v>
      </c>
      <c r="B21" s="602">
        <f t="shared" si="2"/>
        <v>20090</v>
      </c>
      <c r="C21" s="210">
        <v>9516</v>
      </c>
      <c r="D21" s="379">
        <v>10574</v>
      </c>
      <c r="E21" s="210">
        <v>18</v>
      </c>
      <c r="F21" s="194">
        <v>12</v>
      </c>
      <c r="G21" s="194">
        <v>20060</v>
      </c>
      <c r="H21" s="379">
        <v>0</v>
      </c>
      <c r="I21" s="194">
        <v>482</v>
      </c>
      <c r="J21" s="194">
        <v>72</v>
      </c>
      <c r="K21" s="194">
        <v>368</v>
      </c>
      <c r="L21" s="194">
        <v>4134</v>
      </c>
      <c r="M21" s="381">
        <v>15034</v>
      </c>
      <c r="N21" s="194">
        <v>5116</v>
      </c>
      <c r="O21" s="194">
        <v>4093</v>
      </c>
      <c r="P21" s="194">
        <v>2574</v>
      </c>
      <c r="Q21" s="194">
        <v>3176</v>
      </c>
      <c r="R21" s="194">
        <v>2978</v>
      </c>
      <c r="S21" s="194">
        <v>2153</v>
      </c>
      <c r="T21" s="204"/>
    </row>
    <row r="22" spans="1:20" s="203" customFormat="1" ht="21.75" customHeight="1">
      <c r="A22" s="274" t="s">
        <v>81</v>
      </c>
      <c r="B22" s="602">
        <f t="shared" si="2"/>
        <v>22130</v>
      </c>
      <c r="C22" s="210">
        <v>10629</v>
      </c>
      <c r="D22" s="379">
        <v>11501</v>
      </c>
      <c r="E22" s="210">
        <v>8</v>
      </c>
      <c r="F22" s="194">
        <v>9</v>
      </c>
      <c r="G22" s="194">
        <v>22113</v>
      </c>
      <c r="H22" s="379">
        <v>0</v>
      </c>
      <c r="I22" s="194">
        <v>579</v>
      </c>
      <c r="J22" s="194">
        <v>104</v>
      </c>
      <c r="K22" s="194">
        <v>459</v>
      </c>
      <c r="L22" s="194">
        <v>5063</v>
      </c>
      <c r="M22" s="381">
        <v>15925</v>
      </c>
      <c r="N22" s="194">
        <v>6551</v>
      </c>
      <c r="O22" s="194">
        <v>4851</v>
      </c>
      <c r="P22" s="194">
        <v>2598</v>
      </c>
      <c r="Q22" s="194">
        <v>3165</v>
      </c>
      <c r="R22" s="194">
        <v>2942</v>
      </c>
      <c r="S22" s="194">
        <v>2023</v>
      </c>
      <c r="T22" s="204"/>
    </row>
    <row r="23" spans="1:20" s="203" customFormat="1" ht="21.75" customHeight="1">
      <c r="A23" s="274" t="s">
        <v>82</v>
      </c>
      <c r="B23" s="602">
        <f t="shared" si="2"/>
        <v>21650</v>
      </c>
      <c r="C23" s="210">
        <v>10646</v>
      </c>
      <c r="D23" s="379">
        <v>11004</v>
      </c>
      <c r="E23" s="210">
        <v>16</v>
      </c>
      <c r="F23" s="194">
        <v>10</v>
      </c>
      <c r="G23" s="194">
        <v>21624</v>
      </c>
      <c r="H23" s="379">
        <v>0</v>
      </c>
      <c r="I23" s="194">
        <v>593</v>
      </c>
      <c r="J23" s="194">
        <v>75</v>
      </c>
      <c r="K23" s="194">
        <v>456</v>
      </c>
      <c r="L23" s="194">
        <v>5229</v>
      </c>
      <c r="M23" s="381">
        <v>15297</v>
      </c>
      <c r="N23" s="194">
        <v>6453</v>
      </c>
      <c r="O23" s="194">
        <v>4768</v>
      </c>
      <c r="P23" s="194">
        <v>2483</v>
      </c>
      <c r="Q23" s="194">
        <v>3170</v>
      </c>
      <c r="R23" s="194">
        <v>2847</v>
      </c>
      <c r="S23" s="194">
        <v>1929</v>
      </c>
      <c r="T23" s="204"/>
    </row>
    <row r="24" spans="1:20" s="203" customFormat="1" ht="21.75" customHeight="1">
      <c r="A24" s="274" t="s">
        <v>83</v>
      </c>
      <c r="B24" s="602">
        <f t="shared" si="2"/>
        <v>22949</v>
      </c>
      <c r="C24" s="210">
        <v>10862</v>
      </c>
      <c r="D24" s="379">
        <v>12087</v>
      </c>
      <c r="E24" s="210">
        <v>27</v>
      </c>
      <c r="F24" s="194">
        <v>8</v>
      </c>
      <c r="G24" s="194">
        <v>22914</v>
      </c>
      <c r="H24" s="379">
        <v>0</v>
      </c>
      <c r="I24" s="194">
        <v>520</v>
      </c>
      <c r="J24" s="210">
        <v>33</v>
      </c>
      <c r="K24" s="194">
        <v>371</v>
      </c>
      <c r="L24" s="194">
        <v>5267</v>
      </c>
      <c r="M24" s="381">
        <v>16758</v>
      </c>
      <c r="N24" s="194">
        <v>6101</v>
      </c>
      <c r="O24" s="194">
        <v>4045</v>
      </c>
      <c r="P24" s="194">
        <v>2942</v>
      </c>
      <c r="Q24" s="194">
        <v>3804</v>
      </c>
      <c r="R24" s="194">
        <v>3659</v>
      </c>
      <c r="S24" s="194">
        <v>2398</v>
      </c>
      <c r="T24" s="204"/>
    </row>
    <row r="25" spans="1:20" s="203" customFormat="1" ht="21.75" customHeight="1">
      <c r="A25" s="274" t="s">
        <v>84</v>
      </c>
      <c r="B25" s="602">
        <f t="shared" si="2"/>
        <v>17100</v>
      </c>
      <c r="C25" s="210">
        <v>7966</v>
      </c>
      <c r="D25" s="379">
        <v>9134</v>
      </c>
      <c r="E25" s="210">
        <v>20</v>
      </c>
      <c r="F25" s="194">
        <v>14</v>
      </c>
      <c r="G25" s="194">
        <v>17066</v>
      </c>
      <c r="H25" s="379">
        <v>0</v>
      </c>
      <c r="I25" s="194">
        <v>427</v>
      </c>
      <c r="J25" s="194">
        <v>26</v>
      </c>
      <c r="K25" s="194">
        <v>238</v>
      </c>
      <c r="L25" s="194">
        <v>3771</v>
      </c>
      <c r="M25" s="381">
        <v>12638</v>
      </c>
      <c r="N25" s="194">
        <v>4200</v>
      </c>
      <c r="O25" s="194">
        <v>2914</v>
      </c>
      <c r="P25" s="194">
        <v>2192</v>
      </c>
      <c r="Q25" s="194">
        <v>2734</v>
      </c>
      <c r="R25" s="194">
        <v>2870</v>
      </c>
      <c r="S25" s="194">
        <v>2190</v>
      </c>
      <c r="T25" s="204"/>
    </row>
    <row r="26" spans="1:20" s="203" customFormat="1" ht="21.75" customHeight="1">
      <c r="A26" s="274" t="s">
        <v>726</v>
      </c>
      <c r="B26" s="602">
        <f t="shared" si="2"/>
        <v>16819</v>
      </c>
      <c r="C26" s="210">
        <v>7803</v>
      </c>
      <c r="D26" s="379">
        <v>9016</v>
      </c>
      <c r="E26" s="210">
        <v>9</v>
      </c>
      <c r="F26" s="194">
        <v>6</v>
      </c>
      <c r="G26" s="194">
        <v>16804</v>
      </c>
      <c r="H26" s="379">
        <v>0</v>
      </c>
      <c r="I26" s="194">
        <v>387</v>
      </c>
      <c r="J26" s="210">
        <v>26</v>
      </c>
      <c r="K26" s="194">
        <v>207</v>
      </c>
      <c r="L26" s="194">
        <v>3912</v>
      </c>
      <c r="M26" s="381">
        <v>12287</v>
      </c>
      <c r="N26" s="194">
        <v>4474</v>
      </c>
      <c r="O26" s="194">
        <v>2610</v>
      </c>
      <c r="P26" s="194">
        <v>2042</v>
      </c>
      <c r="Q26" s="194">
        <v>2851</v>
      </c>
      <c r="R26" s="194">
        <v>2654</v>
      </c>
      <c r="S26" s="194">
        <v>2188</v>
      </c>
      <c r="T26" s="204"/>
    </row>
    <row r="27" spans="1:20" s="203" customFormat="1" ht="21.75" customHeight="1">
      <c r="A27" s="274" t="s">
        <v>727</v>
      </c>
      <c r="B27" s="602">
        <f t="shared" si="2"/>
        <v>21894</v>
      </c>
      <c r="C27" s="210">
        <v>10562</v>
      </c>
      <c r="D27" s="379">
        <v>11332</v>
      </c>
      <c r="E27" s="210">
        <v>5</v>
      </c>
      <c r="F27" s="194">
        <v>6</v>
      </c>
      <c r="G27" s="194">
        <v>21883</v>
      </c>
      <c r="H27" s="379">
        <v>0</v>
      </c>
      <c r="I27" s="194">
        <v>567</v>
      </c>
      <c r="J27" s="194">
        <v>33</v>
      </c>
      <c r="K27" s="194">
        <v>317</v>
      </c>
      <c r="L27" s="194">
        <v>5778</v>
      </c>
      <c r="M27" s="381">
        <v>15199</v>
      </c>
      <c r="N27" s="194">
        <v>7002</v>
      </c>
      <c r="O27" s="194">
        <v>3710</v>
      </c>
      <c r="P27" s="194">
        <v>2352</v>
      </c>
      <c r="Q27" s="194">
        <v>3547</v>
      </c>
      <c r="R27" s="194">
        <v>2996</v>
      </c>
      <c r="S27" s="194">
        <v>2287</v>
      </c>
      <c r="T27" s="204"/>
    </row>
    <row r="28" spans="1:20" s="203" customFormat="1" ht="21.75" customHeight="1">
      <c r="A28" s="275" t="s">
        <v>728</v>
      </c>
      <c r="B28" s="603">
        <f>SUM(C28:D28)</f>
        <v>22508</v>
      </c>
      <c r="C28" s="304">
        <v>10972</v>
      </c>
      <c r="D28" s="604">
        <v>11536</v>
      </c>
      <c r="E28" s="304">
        <v>8</v>
      </c>
      <c r="F28" s="212">
        <v>3</v>
      </c>
      <c r="G28" s="212">
        <v>22497</v>
      </c>
      <c r="H28" s="604">
        <v>0</v>
      </c>
      <c r="I28" s="212">
        <v>645</v>
      </c>
      <c r="J28" s="212">
        <v>62</v>
      </c>
      <c r="K28" s="212">
        <v>389</v>
      </c>
      <c r="L28" s="212">
        <v>6540</v>
      </c>
      <c r="M28" s="605">
        <v>14872</v>
      </c>
      <c r="N28" s="212">
        <v>8459</v>
      </c>
      <c r="O28" s="212">
        <v>3827</v>
      </c>
      <c r="P28" s="212">
        <v>2044</v>
      </c>
      <c r="Q28" s="212">
        <v>3488</v>
      </c>
      <c r="R28" s="212">
        <v>2833</v>
      </c>
      <c r="S28" s="212">
        <v>1857</v>
      </c>
      <c r="T28" s="204"/>
    </row>
    <row r="29" spans="1:66" s="182" customFormat="1" ht="13.5">
      <c r="A29" s="133" t="s">
        <v>837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</row>
    <row r="30" spans="1:19" ht="13.5">
      <c r="A30" s="18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</row>
    <row r="31" spans="1:19" ht="13.5">
      <c r="A31" s="18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</row>
  </sheetData>
  <sheetProtection/>
  <mergeCells count="6">
    <mergeCell ref="N5:S5"/>
    <mergeCell ref="A5:A6"/>
    <mergeCell ref="B5:B6"/>
    <mergeCell ref="C5:D5"/>
    <mergeCell ref="E5:H5"/>
    <mergeCell ref="I5:M5"/>
  </mergeCells>
  <printOptions/>
  <pageMargins left="0.28" right="0.17" top="0.75" bottom="0.67" header="0.5" footer="0.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11.99609375" style="55" customWidth="1"/>
    <col min="2" max="2" width="11.4453125" style="15" customWidth="1"/>
    <col min="3" max="3" width="9.99609375" style="15" customWidth="1"/>
    <col min="4" max="4" width="10.10546875" style="15" customWidth="1"/>
    <col min="5" max="5" width="9.77734375" style="15" customWidth="1"/>
    <col min="6" max="6" width="11.99609375" style="15" customWidth="1"/>
    <col min="7" max="7" width="11.99609375" style="55" customWidth="1"/>
    <col min="8" max="8" width="10.3359375" style="55" customWidth="1"/>
    <col min="9" max="9" width="10.21484375" style="55" customWidth="1"/>
    <col min="10" max="11" width="10.77734375" style="53" customWidth="1"/>
    <col min="12" max="12" width="11.3359375" style="53" customWidth="1"/>
    <col min="13" max="16384" width="8.88671875" style="55" customWidth="1"/>
  </cols>
  <sheetData>
    <row r="1" spans="1:68" ht="13.5">
      <c r="A1" s="52"/>
      <c r="G1" s="52"/>
      <c r="H1" s="52"/>
      <c r="I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</row>
    <row r="2" spans="1:68" ht="21.75" customHeight="1">
      <c r="A2" s="56" t="s">
        <v>345</v>
      </c>
      <c r="B2" s="56"/>
      <c r="C2" s="57"/>
      <c r="D2" s="57"/>
      <c r="E2" s="57"/>
      <c r="G2" s="52"/>
      <c r="H2" s="52"/>
      <c r="I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</row>
    <row r="3" spans="1:68" ht="13.5">
      <c r="A3" s="54" t="s">
        <v>9</v>
      </c>
      <c r="F3" s="37" t="s">
        <v>9</v>
      </c>
      <c r="G3" s="54" t="s">
        <v>9</v>
      </c>
      <c r="H3" s="54" t="s">
        <v>9</v>
      </c>
      <c r="I3" s="54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</row>
    <row r="4" spans="1:68" s="182" customFormat="1" ht="13.5" customHeight="1">
      <c r="A4" s="76" t="s">
        <v>838</v>
      </c>
      <c r="B4" s="278"/>
      <c r="C4" s="278"/>
      <c r="D4" s="278"/>
      <c r="E4" s="278"/>
      <c r="F4" s="278"/>
      <c r="G4" s="180"/>
      <c r="H4" s="180"/>
      <c r="I4" s="180"/>
      <c r="J4" s="328"/>
      <c r="K4" s="328"/>
      <c r="L4" s="328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</row>
    <row r="5" spans="1:68" s="182" customFormat="1" ht="15.75" customHeight="1">
      <c r="A5" s="613" t="s">
        <v>737</v>
      </c>
      <c r="B5" s="724" t="s">
        <v>738</v>
      </c>
      <c r="C5" s="344"/>
      <c r="D5" s="344"/>
      <c r="E5" s="344"/>
      <c r="F5" s="344"/>
      <c r="G5" s="345"/>
      <c r="H5" s="345"/>
      <c r="I5" s="345"/>
      <c r="J5" s="727" t="s">
        <v>739</v>
      </c>
      <c r="K5" s="728" t="s">
        <v>747</v>
      </c>
      <c r="L5" s="731" t="s">
        <v>740</v>
      </c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1"/>
      <c r="BN5" s="181"/>
      <c r="BO5" s="181"/>
      <c r="BP5" s="181"/>
    </row>
    <row r="6" spans="1:68" s="182" customFormat="1" ht="15.75" customHeight="1">
      <c r="A6" s="613"/>
      <c r="B6" s="725"/>
      <c r="C6" s="623" t="s">
        <v>741</v>
      </c>
      <c r="D6" s="607"/>
      <c r="E6" s="607"/>
      <c r="F6" s="619" t="s">
        <v>742</v>
      </c>
      <c r="G6" s="620"/>
      <c r="H6" s="620"/>
      <c r="I6" s="655"/>
      <c r="J6" s="727"/>
      <c r="K6" s="729"/>
      <c r="L6" s="731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</row>
    <row r="7" spans="1:68" s="182" customFormat="1" ht="15.75" customHeight="1">
      <c r="A7" s="613"/>
      <c r="B7" s="726"/>
      <c r="C7" s="346"/>
      <c r="D7" s="347" t="s">
        <v>743</v>
      </c>
      <c r="E7" s="347" t="s">
        <v>744</v>
      </c>
      <c r="F7" s="348"/>
      <c r="G7" s="70" t="s">
        <v>748</v>
      </c>
      <c r="H7" s="70" t="s">
        <v>750</v>
      </c>
      <c r="I7" s="70" t="s">
        <v>749</v>
      </c>
      <c r="J7" s="727"/>
      <c r="K7" s="730"/>
      <c r="L7" s="731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</row>
    <row r="8" spans="1:68" s="182" customFormat="1" ht="18" customHeight="1">
      <c r="A8" s="185"/>
      <c r="B8" s="621" t="s">
        <v>745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</row>
    <row r="9" spans="1:68" s="182" customFormat="1" ht="13.5" customHeight="1">
      <c r="A9" s="185">
        <v>2012</v>
      </c>
      <c r="B9" s="230">
        <v>2070</v>
      </c>
      <c r="C9" s="199">
        <v>1250</v>
      </c>
      <c r="D9" s="230">
        <v>1208</v>
      </c>
      <c r="E9" s="568">
        <v>41</v>
      </c>
      <c r="F9" s="68">
        <v>821</v>
      </c>
      <c r="G9" s="568">
        <v>382</v>
      </c>
      <c r="H9" s="568">
        <v>237</v>
      </c>
      <c r="I9" s="568">
        <v>202</v>
      </c>
      <c r="J9" s="496">
        <v>60.4</v>
      </c>
      <c r="K9" s="496">
        <v>58.4</v>
      </c>
      <c r="L9" s="349">
        <v>3.3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</row>
    <row r="10" spans="1:68" s="147" customFormat="1" ht="13.5" customHeight="1">
      <c r="A10" s="185">
        <v>2013</v>
      </c>
      <c r="B10" s="68">
        <v>2080</v>
      </c>
      <c r="C10" s="68">
        <v>1246</v>
      </c>
      <c r="D10" s="68">
        <v>1205</v>
      </c>
      <c r="E10" s="568">
        <v>41</v>
      </c>
      <c r="F10" s="68">
        <v>834</v>
      </c>
      <c r="G10" s="568">
        <v>377</v>
      </c>
      <c r="H10" s="568">
        <v>236</v>
      </c>
      <c r="I10" s="568">
        <v>221</v>
      </c>
      <c r="J10" s="50">
        <v>59.9</v>
      </c>
      <c r="K10" s="50">
        <v>57.9</v>
      </c>
      <c r="L10" s="50">
        <v>3.3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</row>
    <row r="11" spans="1:68" s="147" customFormat="1" ht="13.5" customHeight="1">
      <c r="A11" s="185">
        <v>2014</v>
      </c>
      <c r="B11" s="68">
        <v>2090</v>
      </c>
      <c r="C11" s="68">
        <v>1275</v>
      </c>
      <c r="D11" s="68">
        <v>1227</v>
      </c>
      <c r="E11" s="568">
        <v>49</v>
      </c>
      <c r="F11" s="68">
        <v>815</v>
      </c>
      <c r="G11" s="568">
        <v>372</v>
      </c>
      <c r="H11" s="568">
        <v>220</v>
      </c>
      <c r="I11" s="568">
        <v>223</v>
      </c>
      <c r="J11" s="50">
        <v>61</v>
      </c>
      <c r="K11" s="50">
        <v>58.7</v>
      </c>
      <c r="L11" s="50">
        <v>3.8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</row>
    <row r="12" spans="1:68" s="147" customFormat="1" ht="13.5" customHeight="1">
      <c r="A12" s="185">
        <v>2015</v>
      </c>
      <c r="B12" s="68">
        <v>2096</v>
      </c>
      <c r="C12" s="68">
        <v>1291</v>
      </c>
      <c r="D12" s="68">
        <v>1246</v>
      </c>
      <c r="E12" s="568">
        <v>45</v>
      </c>
      <c r="F12" s="68">
        <v>805</v>
      </c>
      <c r="G12" s="568">
        <v>374</v>
      </c>
      <c r="H12" s="568">
        <v>209</v>
      </c>
      <c r="I12" s="568">
        <v>222</v>
      </c>
      <c r="J12" s="324">
        <v>61.6</v>
      </c>
      <c r="K12" s="324">
        <v>59.4</v>
      </c>
      <c r="L12" s="324">
        <v>3.5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</row>
    <row r="13" spans="1:68" s="147" customFormat="1" ht="13.5" customHeight="1">
      <c r="A13" s="185">
        <v>2016</v>
      </c>
      <c r="B13" s="68">
        <v>2102</v>
      </c>
      <c r="C13" s="68">
        <v>1301</v>
      </c>
      <c r="D13" s="68">
        <v>1247</v>
      </c>
      <c r="E13" s="568">
        <v>54</v>
      </c>
      <c r="F13" s="68">
        <v>802</v>
      </c>
      <c r="G13" s="568">
        <v>370</v>
      </c>
      <c r="H13" s="568">
        <v>220</v>
      </c>
      <c r="I13" s="568">
        <v>212</v>
      </c>
      <c r="J13" s="324">
        <v>61.9</v>
      </c>
      <c r="K13" s="324">
        <v>59.3</v>
      </c>
      <c r="L13" s="324">
        <v>4.1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</row>
    <row r="14" spans="1:68" s="147" customFormat="1" ht="13.5" customHeight="1">
      <c r="A14" s="185">
        <v>2017</v>
      </c>
      <c r="B14" s="150">
        <v>2108</v>
      </c>
      <c r="C14" s="150">
        <v>1291</v>
      </c>
      <c r="D14" s="150">
        <v>1239</v>
      </c>
      <c r="E14" s="150">
        <v>52</v>
      </c>
      <c r="F14" s="150">
        <v>817</v>
      </c>
      <c r="G14" s="150">
        <v>365</v>
      </c>
      <c r="H14" s="150">
        <v>218</v>
      </c>
      <c r="I14" s="68">
        <v>234</v>
      </c>
      <c r="J14" s="324">
        <v>61.2</v>
      </c>
      <c r="K14" s="324">
        <v>58.8</v>
      </c>
      <c r="L14" s="324">
        <v>4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</row>
    <row r="15" spans="1:12" s="182" customFormat="1" ht="5.25" customHeight="1">
      <c r="A15" s="350"/>
      <c r="B15" s="351"/>
      <c r="C15" s="68"/>
      <c r="D15" s="351"/>
      <c r="E15" s="351"/>
      <c r="F15" s="351"/>
      <c r="G15" s="351"/>
      <c r="H15" s="351"/>
      <c r="I15" s="351"/>
      <c r="J15" s="324"/>
      <c r="K15" s="324"/>
      <c r="L15" s="324"/>
    </row>
    <row r="16" spans="1:12" s="182" customFormat="1" ht="13.5" customHeight="1">
      <c r="A16" s="78" t="s">
        <v>732</v>
      </c>
      <c r="B16" s="569">
        <v>2106</v>
      </c>
      <c r="C16" s="569">
        <v>1295</v>
      </c>
      <c r="D16" s="3">
        <v>1235</v>
      </c>
      <c r="E16" s="569">
        <v>60</v>
      </c>
      <c r="F16" s="569">
        <v>811</v>
      </c>
      <c r="G16" s="569">
        <v>373</v>
      </c>
      <c r="H16" s="569">
        <v>208</v>
      </c>
      <c r="I16" s="568">
        <v>230</v>
      </c>
      <c r="J16" s="570">
        <v>61.5</v>
      </c>
      <c r="K16" s="570">
        <v>58.7</v>
      </c>
      <c r="L16" s="570">
        <v>4.6</v>
      </c>
    </row>
    <row r="17" spans="1:12" s="182" customFormat="1" ht="13.5" customHeight="1">
      <c r="A17" s="78" t="s">
        <v>733</v>
      </c>
      <c r="B17" s="569">
        <v>2107</v>
      </c>
      <c r="C17" s="569">
        <v>1304</v>
      </c>
      <c r="D17" s="3">
        <v>1250</v>
      </c>
      <c r="E17" s="569">
        <v>54</v>
      </c>
      <c r="F17" s="569">
        <v>803</v>
      </c>
      <c r="G17" s="569">
        <v>364</v>
      </c>
      <c r="H17" s="569">
        <v>214</v>
      </c>
      <c r="I17" s="568">
        <v>225</v>
      </c>
      <c r="J17" s="570">
        <v>61.9</v>
      </c>
      <c r="K17" s="570">
        <v>59.3</v>
      </c>
      <c r="L17" s="570">
        <v>4.1</v>
      </c>
    </row>
    <row r="18" spans="1:12" s="182" customFormat="1" ht="13.5" customHeight="1">
      <c r="A18" s="78" t="s">
        <v>734</v>
      </c>
      <c r="B18" s="569">
        <v>2108</v>
      </c>
      <c r="C18" s="569">
        <v>1285</v>
      </c>
      <c r="D18" s="3">
        <v>1242</v>
      </c>
      <c r="E18" s="569">
        <v>44</v>
      </c>
      <c r="F18" s="569">
        <v>823</v>
      </c>
      <c r="G18" s="569">
        <v>361</v>
      </c>
      <c r="H18" s="569">
        <v>222</v>
      </c>
      <c r="I18" s="568">
        <v>240</v>
      </c>
      <c r="J18" s="570">
        <v>61</v>
      </c>
      <c r="K18" s="570">
        <v>58.9</v>
      </c>
      <c r="L18" s="570">
        <v>3.4</v>
      </c>
    </row>
    <row r="19" spans="1:12" s="182" customFormat="1" ht="13.5" customHeight="1">
      <c r="A19" s="78" t="s">
        <v>735</v>
      </c>
      <c r="B19" s="569">
        <v>2109</v>
      </c>
      <c r="C19" s="150">
        <v>1279</v>
      </c>
      <c r="D19" s="3">
        <v>1229</v>
      </c>
      <c r="E19" s="569">
        <v>51</v>
      </c>
      <c r="F19" s="569">
        <v>830</v>
      </c>
      <c r="G19" s="569">
        <v>361</v>
      </c>
      <c r="H19" s="569">
        <v>227</v>
      </c>
      <c r="I19" s="568">
        <v>242</v>
      </c>
      <c r="J19" s="570">
        <v>60.7</v>
      </c>
      <c r="K19" s="570">
        <v>58.3</v>
      </c>
      <c r="L19" s="570">
        <v>3.9</v>
      </c>
    </row>
    <row r="20" spans="1:68" s="182" customFormat="1" ht="5.25" customHeight="1">
      <c r="A20" s="185"/>
      <c r="B20" s="352"/>
      <c r="D20" s="230"/>
      <c r="E20" s="230"/>
      <c r="F20" s="68"/>
      <c r="G20" s="230"/>
      <c r="H20" s="230"/>
      <c r="I20" s="230"/>
      <c r="J20" s="349"/>
      <c r="K20" s="349"/>
      <c r="L20" s="178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</row>
    <row r="21" spans="1:68" s="182" customFormat="1" ht="13.5" customHeight="1">
      <c r="A21" s="185"/>
      <c r="B21" s="621" t="s">
        <v>730</v>
      </c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</row>
    <row r="22" spans="1:68" s="182" customFormat="1" ht="13.5" customHeight="1">
      <c r="A22" s="185">
        <v>2012</v>
      </c>
      <c r="B22" s="68">
        <v>1002</v>
      </c>
      <c r="C22" s="199">
        <v>709</v>
      </c>
      <c r="D22" s="230">
        <v>683</v>
      </c>
      <c r="E22" s="568">
        <v>26</v>
      </c>
      <c r="F22" s="68">
        <v>293</v>
      </c>
      <c r="G22" s="150" t="s">
        <v>736</v>
      </c>
      <c r="H22" s="150" t="s">
        <v>736</v>
      </c>
      <c r="I22" s="150" t="s">
        <v>736</v>
      </c>
      <c r="J22" s="496">
        <v>70.8</v>
      </c>
      <c r="K22" s="178">
        <v>68.2</v>
      </c>
      <c r="L22" s="349">
        <v>3.6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</row>
    <row r="23" spans="1:68" s="147" customFormat="1" ht="13.5" customHeight="1">
      <c r="A23" s="185">
        <v>2013</v>
      </c>
      <c r="B23" s="68">
        <v>1007</v>
      </c>
      <c r="C23" s="68">
        <v>708</v>
      </c>
      <c r="D23" s="68">
        <v>682</v>
      </c>
      <c r="E23" s="568">
        <v>26</v>
      </c>
      <c r="F23" s="68">
        <v>299</v>
      </c>
      <c r="G23" s="150" t="s">
        <v>736</v>
      </c>
      <c r="H23" s="150" t="s">
        <v>736</v>
      </c>
      <c r="I23" s="150" t="s">
        <v>736</v>
      </c>
      <c r="J23" s="50">
        <v>70.3</v>
      </c>
      <c r="K23" s="178">
        <v>67.8</v>
      </c>
      <c r="L23" s="50">
        <v>3.6</v>
      </c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</row>
    <row r="24" spans="1:68" s="147" customFormat="1" ht="13.5" customHeight="1">
      <c r="A24" s="185">
        <v>2014</v>
      </c>
      <c r="B24" s="68">
        <v>1013</v>
      </c>
      <c r="C24" s="68">
        <v>728</v>
      </c>
      <c r="D24" s="68">
        <v>702</v>
      </c>
      <c r="E24" s="568">
        <v>26</v>
      </c>
      <c r="F24" s="68">
        <v>285</v>
      </c>
      <c r="G24" s="68">
        <v>6</v>
      </c>
      <c r="H24" s="65">
        <v>121</v>
      </c>
      <c r="I24" s="65">
        <f>F24-G24-H24</f>
        <v>158</v>
      </c>
      <c r="J24" s="50">
        <v>71.9</v>
      </c>
      <c r="K24" s="178">
        <v>69.3</v>
      </c>
      <c r="L24" s="50">
        <v>3.5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68" s="147" customFormat="1" ht="13.5" customHeight="1">
      <c r="A25" s="185">
        <v>2015</v>
      </c>
      <c r="B25" s="68">
        <v>1017</v>
      </c>
      <c r="C25" s="68">
        <v>740</v>
      </c>
      <c r="D25" s="68">
        <v>715</v>
      </c>
      <c r="E25" s="568">
        <v>26</v>
      </c>
      <c r="F25" s="68">
        <v>277</v>
      </c>
      <c r="G25" s="68">
        <v>7</v>
      </c>
      <c r="H25" s="68">
        <v>111</v>
      </c>
      <c r="I25" s="65">
        <f aca="true" t="shared" si="0" ref="I25:I32">F25-G25-H25</f>
        <v>159</v>
      </c>
      <c r="J25" s="324">
        <v>72.8</v>
      </c>
      <c r="K25" s="178">
        <v>70.3</v>
      </c>
      <c r="L25" s="324">
        <v>3.5</v>
      </c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</row>
    <row r="26" spans="1:68" s="147" customFormat="1" ht="13.5" customHeight="1">
      <c r="A26" s="185">
        <v>2016</v>
      </c>
      <c r="B26" s="68">
        <v>1020</v>
      </c>
      <c r="C26" s="68">
        <v>741</v>
      </c>
      <c r="D26" s="68">
        <v>709</v>
      </c>
      <c r="E26" s="568">
        <v>32</v>
      </c>
      <c r="F26" s="68">
        <v>279</v>
      </c>
      <c r="G26" s="68">
        <v>9</v>
      </c>
      <c r="H26" s="68">
        <v>113</v>
      </c>
      <c r="I26" s="65">
        <f t="shared" si="0"/>
        <v>157</v>
      </c>
      <c r="J26" s="324">
        <v>72.6</v>
      </c>
      <c r="K26" s="178">
        <v>69.5</v>
      </c>
      <c r="L26" s="324">
        <v>4.3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</row>
    <row r="27" spans="1:68" s="147" customFormat="1" ht="13.5" customHeight="1">
      <c r="A27" s="185">
        <v>2017</v>
      </c>
      <c r="B27" s="150">
        <v>1022</v>
      </c>
      <c r="C27" s="68">
        <v>721</v>
      </c>
      <c r="D27" s="68">
        <v>691</v>
      </c>
      <c r="E27" s="68">
        <v>30</v>
      </c>
      <c r="F27" s="68">
        <v>301</v>
      </c>
      <c r="G27" s="68">
        <v>8</v>
      </c>
      <c r="H27" s="68">
        <v>116</v>
      </c>
      <c r="I27" s="65">
        <f t="shared" si="0"/>
        <v>177</v>
      </c>
      <c r="J27" s="324">
        <v>70.6</v>
      </c>
      <c r="K27" s="324">
        <v>67.6</v>
      </c>
      <c r="L27" s="324">
        <v>4.2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</row>
    <row r="28" spans="1:12" s="182" customFormat="1" ht="6" customHeight="1">
      <c r="A28" s="350"/>
      <c r="B28" s="351"/>
      <c r="C28" s="68"/>
      <c r="D28" s="351"/>
      <c r="E28" s="351"/>
      <c r="F28" s="351"/>
      <c r="G28" s="353"/>
      <c r="H28" s="353"/>
      <c r="I28" s="65"/>
      <c r="J28" s="324"/>
      <c r="K28" s="324"/>
      <c r="L28" s="324"/>
    </row>
    <row r="29" spans="1:12" s="182" customFormat="1" ht="13.5" customHeight="1">
      <c r="A29" s="78" t="s">
        <v>732</v>
      </c>
      <c r="B29" s="569">
        <v>1022</v>
      </c>
      <c r="C29" s="568">
        <v>732</v>
      </c>
      <c r="D29" s="26">
        <v>695</v>
      </c>
      <c r="E29" s="568">
        <v>37</v>
      </c>
      <c r="F29" s="568">
        <v>290</v>
      </c>
      <c r="G29" s="26">
        <v>9</v>
      </c>
      <c r="H29" s="26">
        <v>108</v>
      </c>
      <c r="I29" s="65">
        <f t="shared" si="0"/>
        <v>173</v>
      </c>
      <c r="J29" s="571">
        <v>71.6</v>
      </c>
      <c r="K29" s="570">
        <v>68</v>
      </c>
      <c r="L29" s="570">
        <v>5</v>
      </c>
    </row>
    <row r="30" spans="1:12" s="182" customFormat="1" ht="13.5" customHeight="1">
      <c r="A30" s="78" t="s">
        <v>733</v>
      </c>
      <c r="B30" s="569">
        <v>1022</v>
      </c>
      <c r="C30" s="568">
        <v>727</v>
      </c>
      <c r="D30" s="26">
        <v>696</v>
      </c>
      <c r="E30" s="568">
        <v>31</v>
      </c>
      <c r="F30" s="568">
        <v>295</v>
      </c>
      <c r="G30" s="26">
        <v>8</v>
      </c>
      <c r="H30" s="26">
        <v>114</v>
      </c>
      <c r="I30" s="65">
        <f t="shared" si="0"/>
        <v>173</v>
      </c>
      <c r="J30" s="570">
        <v>71.1</v>
      </c>
      <c r="K30" s="570">
        <v>68.1</v>
      </c>
      <c r="L30" s="570">
        <v>4.2</v>
      </c>
    </row>
    <row r="31" spans="1:12" s="182" customFormat="1" ht="13.5" customHeight="1">
      <c r="A31" s="78" t="s">
        <v>734</v>
      </c>
      <c r="B31" s="569">
        <v>1022</v>
      </c>
      <c r="C31" s="568">
        <v>712</v>
      </c>
      <c r="D31" s="26">
        <v>689</v>
      </c>
      <c r="E31" s="568">
        <v>24</v>
      </c>
      <c r="F31" s="568">
        <v>310</v>
      </c>
      <c r="G31" s="167">
        <v>8</v>
      </c>
      <c r="H31" s="26">
        <v>120</v>
      </c>
      <c r="I31" s="65">
        <f t="shared" si="0"/>
        <v>182</v>
      </c>
      <c r="J31" s="570">
        <v>69.7</v>
      </c>
      <c r="K31" s="570">
        <v>67.4</v>
      </c>
      <c r="L31" s="570">
        <v>3.3</v>
      </c>
    </row>
    <row r="32" spans="1:12" s="182" customFormat="1" ht="13.5" customHeight="1">
      <c r="A32" s="78" t="s">
        <v>735</v>
      </c>
      <c r="B32" s="569">
        <v>1023</v>
      </c>
      <c r="C32" s="568">
        <v>715</v>
      </c>
      <c r="D32" s="26">
        <v>685</v>
      </c>
      <c r="E32" s="568">
        <v>30</v>
      </c>
      <c r="F32" s="68">
        <v>308</v>
      </c>
      <c r="G32" s="167">
        <v>6</v>
      </c>
      <c r="H32" s="26">
        <v>121</v>
      </c>
      <c r="I32" s="65">
        <f t="shared" si="0"/>
        <v>181</v>
      </c>
      <c r="J32" s="570">
        <v>69.9</v>
      </c>
      <c r="K32" s="570">
        <v>67</v>
      </c>
      <c r="L32" s="570">
        <v>4.1</v>
      </c>
    </row>
    <row r="33" spans="1:68" s="182" customFormat="1" ht="6" customHeight="1">
      <c r="A33" s="185"/>
      <c r="B33" s="352"/>
      <c r="C33" s="199"/>
      <c r="D33" s="230"/>
      <c r="E33" s="230"/>
      <c r="F33" s="68"/>
      <c r="G33" s="146"/>
      <c r="H33" s="146"/>
      <c r="I33" s="146"/>
      <c r="J33" s="324"/>
      <c r="K33" s="324"/>
      <c r="L33" s="324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</row>
    <row r="34" spans="1:68" s="182" customFormat="1" ht="13.5" customHeight="1">
      <c r="A34" s="185"/>
      <c r="B34" s="621" t="s">
        <v>731</v>
      </c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</row>
    <row r="35" spans="1:68" s="182" customFormat="1" ht="13.5" customHeight="1">
      <c r="A35" s="185">
        <v>2012</v>
      </c>
      <c r="B35" s="230">
        <v>1069</v>
      </c>
      <c r="C35" s="199">
        <v>541</v>
      </c>
      <c r="D35" s="230">
        <v>525</v>
      </c>
      <c r="E35" s="568">
        <v>15</v>
      </c>
      <c r="F35" s="68">
        <v>528</v>
      </c>
      <c r="G35" s="150" t="s">
        <v>736</v>
      </c>
      <c r="H35" s="150" t="s">
        <v>736</v>
      </c>
      <c r="I35" s="150" t="s">
        <v>736</v>
      </c>
      <c r="J35" s="496">
        <v>50.6</v>
      </c>
      <c r="K35" s="496">
        <v>49.1</v>
      </c>
      <c r="L35" s="178">
        <v>2.8</v>
      </c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</row>
    <row r="36" spans="1:68" s="147" customFormat="1" ht="13.5" customHeight="1">
      <c r="A36" s="185">
        <v>2013</v>
      </c>
      <c r="B36" s="230">
        <v>1073</v>
      </c>
      <c r="C36" s="68">
        <v>538</v>
      </c>
      <c r="D36" s="68">
        <v>523</v>
      </c>
      <c r="E36" s="568">
        <v>15</v>
      </c>
      <c r="F36" s="68">
        <v>535</v>
      </c>
      <c r="G36" s="150" t="s">
        <v>736</v>
      </c>
      <c r="H36" s="150" t="s">
        <v>736</v>
      </c>
      <c r="I36" s="150" t="s">
        <v>736</v>
      </c>
      <c r="J36" s="50">
        <v>50.1</v>
      </c>
      <c r="K36" s="50">
        <v>48.7</v>
      </c>
      <c r="L36" s="178">
        <v>2.9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</row>
    <row r="37" spans="1:68" s="147" customFormat="1" ht="13.5" customHeight="1">
      <c r="A37" s="185">
        <v>2014</v>
      </c>
      <c r="B37" s="230">
        <v>1077</v>
      </c>
      <c r="C37" s="68">
        <v>547</v>
      </c>
      <c r="D37" s="68">
        <v>524</v>
      </c>
      <c r="E37" s="568">
        <v>23</v>
      </c>
      <c r="F37" s="68">
        <v>530</v>
      </c>
      <c r="G37" s="68">
        <v>366</v>
      </c>
      <c r="H37" s="65">
        <v>99</v>
      </c>
      <c r="I37" s="65">
        <f>F37-G37-H37</f>
        <v>65</v>
      </c>
      <c r="J37" s="50">
        <v>50.8</v>
      </c>
      <c r="K37" s="50">
        <v>48.7</v>
      </c>
      <c r="L37" s="178">
        <v>4.2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</row>
    <row r="38" spans="1:68" s="147" customFormat="1" ht="13.5" customHeight="1">
      <c r="A38" s="185">
        <v>2015</v>
      </c>
      <c r="B38" s="230">
        <v>1079</v>
      </c>
      <c r="C38" s="68">
        <v>551</v>
      </c>
      <c r="D38" s="68">
        <v>532</v>
      </c>
      <c r="E38" s="568">
        <v>19</v>
      </c>
      <c r="F38" s="68">
        <v>528</v>
      </c>
      <c r="G38" s="68">
        <v>367</v>
      </c>
      <c r="H38" s="68">
        <v>98</v>
      </c>
      <c r="I38" s="68">
        <f>F38-G38-H38</f>
        <v>63</v>
      </c>
      <c r="J38" s="324">
        <v>51</v>
      </c>
      <c r="K38" s="324">
        <v>49.2</v>
      </c>
      <c r="L38" s="178">
        <v>3.5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</row>
    <row r="39" spans="1:68" s="147" customFormat="1" ht="13.5" customHeight="1">
      <c r="A39" s="185">
        <v>2016</v>
      </c>
      <c r="B39" s="230">
        <v>1083</v>
      </c>
      <c r="C39" s="68">
        <v>560</v>
      </c>
      <c r="D39" s="68">
        <v>538</v>
      </c>
      <c r="E39" s="568">
        <v>22</v>
      </c>
      <c r="F39" s="68">
        <v>522</v>
      </c>
      <c r="G39" s="68">
        <v>361</v>
      </c>
      <c r="H39" s="68">
        <v>106</v>
      </c>
      <c r="I39" s="68">
        <f>F39-G39-H39</f>
        <v>55</v>
      </c>
      <c r="J39" s="324">
        <v>51.7</v>
      </c>
      <c r="K39" s="324">
        <v>49.7</v>
      </c>
      <c r="L39" s="178">
        <v>3.9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</row>
    <row r="40" spans="1:68" s="147" customFormat="1" ht="13.5" customHeight="1">
      <c r="A40" s="185">
        <v>2017</v>
      </c>
      <c r="B40" s="150">
        <v>1086</v>
      </c>
      <c r="C40" s="68">
        <v>569</v>
      </c>
      <c r="D40" s="68">
        <v>548</v>
      </c>
      <c r="E40" s="68">
        <v>22</v>
      </c>
      <c r="F40" s="68">
        <v>516</v>
      </c>
      <c r="G40" s="68">
        <v>357</v>
      </c>
      <c r="H40" s="68">
        <v>102</v>
      </c>
      <c r="I40" s="68">
        <f>F40-G40-H40</f>
        <v>57</v>
      </c>
      <c r="J40" s="324">
        <v>52.4</v>
      </c>
      <c r="K40" s="324">
        <v>50.5</v>
      </c>
      <c r="L40" s="324">
        <v>3.8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</row>
    <row r="41" spans="1:12" s="182" customFormat="1" ht="5.25" customHeight="1">
      <c r="A41" s="350"/>
      <c r="B41" s="351"/>
      <c r="C41" s="68"/>
      <c r="D41" s="351"/>
      <c r="E41" s="351"/>
      <c r="F41" s="351"/>
      <c r="G41" s="353"/>
      <c r="H41" s="353"/>
      <c r="I41" s="68"/>
      <c r="J41" s="178"/>
      <c r="K41" s="178"/>
      <c r="L41" s="324"/>
    </row>
    <row r="42" spans="1:12" s="182" customFormat="1" ht="13.5" customHeight="1">
      <c r="A42" s="78" t="s">
        <v>732</v>
      </c>
      <c r="B42" s="569">
        <v>1084</v>
      </c>
      <c r="C42" s="568">
        <v>563</v>
      </c>
      <c r="D42" s="26">
        <v>541</v>
      </c>
      <c r="E42" s="568">
        <v>23</v>
      </c>
      <c r="F42" s="568">
        <v>521</v>
      </c>
      <c r="G42" s="26">
        <v>365</v>
      </c>
      <c r="H42" s="26">
        <v>101</v>
      </c>
      <c r="I42" s="68">
        <f>F42-G42-H42</f>
        <v>55</v>
      </c>
      <c r="J42" s="570">
        <v>51.9</v>
      </c>
      <c r="K42" s="570">
        <v>49.9</v>
      </c>
      <c r="L42" s="570">
        <v>4</v>
      </c>
    </row>
    <row r="43" spans="1:12" s="182" customFormat="1" ht="13.5" customHeight="1">
      <c r="A43" s="78" t="s">
        <v>733</v>
      </c>
      <c r="B43" s="569">
        <v>1085</v>
      </c>
      <c r="C43" s="568">
        <v>577</v>
      </c>
      <c r="D43" s="26">
        <v>554</v>
      </c>
      <c r="E43" s="568">
        <v>23</v>
      </c>
      <c r="F43" s="568">
        <v>508</v>
      </c>
      <c r="G43" s="26">
        <v>356</v>
      </c>
      <c r="H43" s="26">
        <v>99</v>
      </c>
      <c r="I43" s="68">
        <f>F43-G43-H43</f>
        <v>53</v>
      </c>
      <c r="J43" s="570">
        <v>53.2</v>
      </c>
      <c r="K43" s="570">
        <v>51.1</v>
      </c>
      <c r="L43" s="570">
        <v>4</v>
      </c>
    </row>
    <row r="44" spans="1:12" s="182" customFormat="1" ht="13.5" customHeight="1">
      <c r="A44" s="78" t="s">
        <v>734</v>
      </c>
      <c r="B44" s="569">
        <v>1086</v>
      </c>
      <c r="C44" s="568">
        <v>573</v>
      </c>
      <c r="D44" s="26">
        <v>553</v>
      </c>
      <c r="E44" s="568">
        <v>20</v>
      </c>
      <c r="F44" s="568">
        <v>513</v>
      </c>
      <c r="G44" s="167">
        <v>352</v>
      </c>
      <c r="H44" s="26">
        <v>102</v>
      </c>
      <c r="I44" s="68">
        <f>F44-G44-H44</f>
        <v>59</v>
      </c>
      <c r="J44" s="570">
        <v>52.7</v>
      </c>
      <c r="K44" s="570">
        <v>50.9</v>
      </c>
      <c r="L44" s="570">
        <v>3.5</v>
      </c>
    </row>
    <row r="45" spans="1:12" s="182" customFormat="1" ht="13.5" customHeight="1">
      <c r="A45" s="78" t="s">
        <v>735</v>
      </c>
      <c r="B45" s="569">
        <v>1086</v>
      </c>
      <c r="C45" s="568">
        <v>564</v>
      </c>
      <c r="D45" s="26">
        <v>543</v>
      </c>
      <c r="E45" s="568">
        <v>21</v>
      </c>
      <c r="F45" s="568">
        <v>522</v>
      </c>
      <c r="G45" s="167">
        <v>355</v>
      </c>
      <c r="H45" s="26">
        <v>106</v>
      </c>
      <c r="I45" s="68">
        <f>F45-G45-H45</f>
        <v>61</v>
      </c>
      <c r="J45" s="570">
        <v>51.9</v>
      </c>
      <c r="K45" s="570">
        <v>50</v>
      </c>
      <c r="L45" s="570">
        <v>3.7</v>
      </c>
    </row>
    <row r="46" spans="1:12" s="192" customFormat="1" ht="7.5" customHeight="1">
      <c r="A46" s="75"/>
      <c r="B46" s="29"/>
      <c r="C46" s="64"/>
      <c r="D46" s="28"/>
      <c r="E46" s="28"/>
      <c r="F46" s="28"/>
      <c r="G46" s="58"/>
      <c r="H46" s="58"/>
      <c r="I46" s="58"/>
      <c r="J46" s="59"/>
      <c r="K46" s="59"/>
      <c r="L46" s="59"/>
    </row>
    <row r="47" spans="1:12" s="222" customFormat="1" ht="16.5" customHeight="1">
      <c r="A47" s="219" t="s">
        <v>839</v>
      </c>
      <c r="B47" s="197"/>
      <c r="C47" s="197"/>
      <c r="D47" s="197"/>
      <c r="E47" s="197"/>
      <c r="F47" s="197"/>
      <c r="G47" s="219"/>
      <c r="H47" s="354"/>
      <c r="I47" s="354"/>
      <c r="J47" s="106"/>
      <c r="K47" s="106"/>
      <c r="L47" s="106"/>
    </row>
    <row r="48" spans="1:12" s="222" customFormat="1" ht="16.5" customHeight="1">
      <c r="A48" s="202" t="s">
        <v>840</v>
      </c>
      <c r="B48" s="194"/>
      <c r="C48" s="197"/>
      <c r="D48" s="197"/>
      <c r="E48" s="197"/>
      <c r="F48" s="197"/>
      <c r="J48" s="355"/>
      <c r="K48" s="355"/>
      <c r="L48" s="355"/>
    </row>
    <row r="49" spans="1:12" s="182" customFormat="1" ht="13.5">
      <c r="A49" s="202" t="s">
        <v>841</v>
      </c>
      <c r="B49" s="194"/>
      <c r="C49" s="197"/>
      <c r="D49" s="197"/>
      <c r="E49" s="197"/>
      <c r="F49" s="197"/>
      <c r="G49" s="222"/>
      <c r="J49" s="328"/>
      <c r="K49" s="328"/>
      <c r="L49" s="328"/>
    </row>
  </sheetData>
  <sheetProtection/>
  <mergeCells count="10">
    <mergeCell ref="B21:L21"/>
    <mergeCell ref="B34:L34"/>
    <mergeCell ref="B8:L8"/>
    <mergeCell ref="A5:A7"/>
    <mergeCell ref="B5:B7"/>
    <mergeCell ref="J5:J7"/>
    <mergeCell ref="K5:K7"/>
    <mergeCell ref="L5:L7"/>
    <mergeCell ref="C6:E6"/>
    <mergeCell ref="F6:I6"/>
  </mergeCells>
  <printOptions/>
  <pageMargins left="0.2362204724409449" right="0.1968503937007874" top="0.6299212598425197" bottom="0.6299212598425197" header="0.35433070866141736" footer="0.5118110236220472"/>
  <pageSetup fitToHeight="2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10.88671875" style="10" customWidth="1"/>
    <col min="2" max="2" width="9.99609375" style="15" customWidth="1"/>
    <col min="3" max="3" width="8.88671875" style="10" customWidth="1"/>
    <col min="4" max="4" width="8.88671875" style="15" customWidth="1"/>
    <col min="5" max="5" width="8.88671875" style="10" customWidth="1"/>
    <col min="6" max="6" width="8.88671875" style="15" customWidth="1"/>
    <col min="7" max="7" width="9.77734375" style="10" customWidth="1"/>
    <col min="8" max="8" width="10.5546875" style="15" customWidth="1"/>
    <col min="9" max="9" width="9.88671875" style="10" customWidth="1"/>
    <col min="10" max="10" width="8.88671875" style="15" customWidth="1"/>
    <col min="11" max="11" width="9.5546875" style="10" customWidth="1"/>
    <col min="12" max="12" width="8.88671875" style="15" customWidth="1"/>
    <col min="13" max="13" width="10.3359375" style="15" customWidth="1"/>
    <col min="14" max="14" width="12.77734375" style="15" customWidth="1"/>
    <col min="15" max="15" width="13.77734375" style="15" customWidth="1"/>
    <col min="16" max="16" width="12.5546875" style="107" customWidth="1"/>
    <col min="17" max="17" width="12.88671875" style="15" customWidth="1"/>
    <col min="18" max="16384" width="8.88671875" style="10" customWidth="1"/>
  </cols>
  <sheetData>
    <row r="2" spans="1:66" s="4" customFormat="1" ht="21" customHeight="1">
      <c r="A2" s="11" t="s">
        <v>515</v>
      </c>
      <c r="B2" s="15"/>
      <c r="C2" s="11"/>
      <c r="D2" s="15"/>
      <c r="E2" s="5"/>
      <c r="F2" s="15"/>
      <c r="G2" s="5"/>
      <c r="H2" s="15"/>
      <c r="I2" s="5"/>
      <c r="J2" s="15"/>
      <c r="K2" s="5"/>
      <c r="L2" s="15"/>
      <c r="M2" s="15"/>
      <c r="N2" s="15"/>
      <c r="O2" s="15"/>
      <c r="P2" s="107"/>
      <c r="Q2" s="1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s="4" customFormat="1" ht="22.5" customHeight="1">
      <c r="A3" s="8" t="s">
        <v>9</v>
      </c>
      <c r="B3" s="15"/>
      <c r="C3" s="5"/>
      <c r="D3" s="15"/>
      <c r="E3" s="5"/>
      <c r="F3" s="37" t="s">
        <v>9</v>
      </c>
      <c r="G3" s="8" t="s">
        <v>9</v>
      </c>
      <c r="H3" s="15"/>
      <c r="I3" s="8" t="s">
        <v>9</v>
      </c>
      <c r="J3" s="15"/>
      <c r="K3" s="5"/>
      <c r="L3" s="15"/>
      <c r="M3" s="15"/>
      <c r="N3" s="15"/>
      <c r="O3" s="15"/>
      <c r="P3" s="107"/>
      <c r="Q3" s="1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182" customFormat="1" ht="21" customHeight="1">
      <c r="A4" s="76" t="s">
        <v>842</v>
      </c>
      <c r="B4" s="278"/>
      <c r="C4" s="180"/>
      <c r="D4" s="278"/>
      <c r="E4" s="180"/>
      <c r="F4" s="278"/>
      <c r="G4" s="180"/>
      <c r="H4" s="278"/>
      <c r="I4" s="180"/>
      <c r="J4" s="278"/>
      <c r="K4" s="180"/>
      <c r="L4" s="278"/>
      <c r="M4" s="278"/>
      <c r="N4" s="278"/>
      <c r="O4" s="278"/>
      <c r="P4" s="351"/>
      <c r="Q4" s="278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</row>
    <row r="5" spans="1:66" s="147" customFormat="1" ht="22.5" customHeight="1">
      <c r="A5" s="613" t="s">
        <v>751</v>
      </c>
      <c r="B5" s="619" t="s">
        <v>753</v>
      </c>
      <c r="C5" s="655"/>
      <c r="D5" s="619" t="s">
        <v>754</v>
      </c>
      <c r="E5" s="655"/>
      <c r="F5" s="735" t="s">
        <v>755</v>
      </c>
      <c r="G5" s="634"/>
      <c r="H5" s="634"/>
      <c r="I5" s="736"/>
      <c r="J5" s="356" t="s">
        <v>756</v>
      </c>
      <c r="K5" s="357"/>
      <c r="L5" s="277"/>
      <c r="M5" s="277"/>
      <c r="N5" s="277"/>
      <c r="O5" s="277"/>
      <c r="P5" s="68"/>
      <c r="Q5" s="68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76"/>
      <c r="BL5" s="76"/>
      <c r="BM5" s="76"/>
      <c r="BN5" s="76"/>
    </row>
    <row r="6" spans="1:66" s="147" customFormat="1" ht="14.25" customHeight="1">
      <c r="A6" s="613"/>
      <c r="B6" s="737"/>
      <c r="C6" s="146"/>
      <c r="D6" s="737"/>
      <c r="E6" s="146"/>
      <c r="F6" s="738" t="s">
        <v>9</v>
      </c>
      <c r="G6" s="146"/>
      <c r="H6" s="708" t="s">
        <v>186</v>
      </c>
      <c r="I6" s="358"/>
      <c r="J6" s="738" t="s">
        <v>9</v>
      </c>
      <c r="K6" s="71"/>
      <c r="L6" s="709" t="s">
        <v>187</v>
      </c>
      <c r="M6" s="732" t="s">
        <v>757</v>
      </c>
      <c r="N6" s="734" t="s">
        <v>758</v>
      </c>
      <c r="O6" s="724" t="s">
        <v>759</v>
      </c>
      <c r="P6" s="192"/>
      <c r="Q6" s="192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</row>
    <row r="7" spans="1:66" s="147" customFormat="1" ht="29.25" customHeight="1">
      <c r="A7" s="613"/>
      <c r="B7" s="715"/>
      <c r="C7" s="77" t="s">
        <v>760</v>
      </c>
      <c r="D7" s="715"/>
      <c r="E7" s="77" t="s">
        <v>760</v>
      </c>
      <c r="F7" s="739"/>
      <c r="G7" s="77" t="s">
        <v>760</v>
      </c>
      <c r="H7" s="709"/>
      <c r="I7" s="70" t="s">
        <v>760</v>
      </c>
      <c r="J7" s="739"/>
      <c r="K7" s="70" t="s">
        <v>760</v>
      </c>
      <c r="L7" s="709"/>
      <c r="M7" s="733"/>
      <c r="N7" s="714"/>
      <c r="O7" s="715"/>
      <c r="P7" s="192"/>
      <c r="Q7" s="192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</row>
    <row r="8" spans="1:66" s="147" customFormat="1" ht="19.5" customHeight="1">
      <c r="A8" s="71" t="s">
        <v>410</v>
      </c>
      <c r="B8" s="572">
        <v>1205</v>
      </c>
      <c r="C8" s="324">
        <v>100</v>
      </c>
      <c r="D8" s="572">
        <v>35</v>
      </c>
      <c r="E8" s="324">
        <f>D8/B8*100</f>
        <v>2.904564315352697</v>
      </c>
      <c r="F8" s="572">
        <v>257</v>
      </c>
      <c r="G8" s="38">
        <f>F8/B8*100</f>
        <v>21.327800829875518</v>
      </c>
      <c r="H8" s="572">
        <v>257</v>
      </c>
      <c r="I8" s="38">
        <f>H8/B8*100</f>
        <v>21.327800829875518</v>
      </c>
      <c r="J8" s="572">
        <v>913</v>
      </c>
      <c r="K8" s="38">
        <f>J8/B8*100</f>
        <v>75.76763485477179</v>
      </c>
      <c r="L8" s="572">
        <v>89</v>
      </c>
      <c r="M8" s="572">
        <v>313</v>
      </c>
      <c r="N8" s="572">
        <v>116</v>
      </c>
      <c r="O8" s="572">
        <v>396</v>
      </c>
      <c r="P8" s="192"/>
      <c r="Q8" s="192"/>
      <c r="R8" s="65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</row>
    <row r="9" spans="1:66" s="147" customFormat="1" ht="19.5" customHeight="1">
      <c r="A9" s="71" t="s">
        <v>479</v>
      </c>
      <c r="B9" s="572">
        <v>1227</v>
      </c>
      <c r="C9" s="324">
        <v>100</v>
      </c>
      <c r="D9" s="572">
        <v>31</v>
      </c>
      <c r="E9" s="324">
        <f>D9/B9*100</f>
        <v>2.526487367563162</v>
      </c>
      <c r="F9" s="572">
        <v>247</v>
      </c>
      <c r="G9" s="38">
        <f>F9/B9*100</f>
        <v>20.130399348003262</v>
      </c>
      <c r="H9" s="572">
        <v>247</v>
      </c>
      <c r="I9" s="38">
        <f>H9/B9*100</f>
        <v>20.130399348003262</v>
      </c>
      <c r="J9" s="572">
        <v>948</v>
      </c>
      <c r="K9" s="38">
        <f>J9/B9*100</f>
        <v>77.26161369193154</v>
      </c>
      <c r="L9" s="572">
        <v>92</v>
      </c>
      <c r="M9" s="572">
        <v>321</v>
      </c>
      <c r="N9" s="572">
        <v>115</v>
      </c>
      <c r="O9" s="572">
        <v>421</v>
      </c>
      <c r="P9" s="192"/>
      <c r="Q9" s="192"/>
      <c r="R9" s="65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</row>
    <row r="10" spans="1:66" s="147" customFormat="1" ht="19.5" customHeight="1">
      <c r="A10" s="71" t="s">
        <v>511</v>
      </c>
      <c r="B10" s="572">
        <v>1246</v>
      </c>
      <c r="C10" s="324">
        <v>100</v>
      </c>
      <c r="D10" s="572">
        <v>21</v>
      </c>
      <c r="E10" s="324">
        <f>D10/B10*100</f>
        <v>1.6853932584269662</v>
      </c>
      <c r="F10" s="572">
        <v>243</v>
      </c>
      <c r="G10" s="38">
        <f>F10/B10*100</f>
        <v>19.502407704654896</v>
      </c>
      <c r="H10" s="572">
        <v>243</v>
      </c>
      <c r="I10" s="38">
        <f>H10/B10*100</f>
        <v>19.502407704654896</v>
      </c>
      <c r="J10" s="572">
        <v>982</v>
      </c>
      <c r="K10" s="38">
        <f>J10/B10*100</f>
        <v>78.81219903691814</v>
      </c>
      <c r="L10" s="572">
        <v>90</v>
      </c>
      <c r="M10" s="572">
        <v>312</v>
      </c>
      <c r="N10" s="572">
        <v>130</v>
      </c>
      <c r="O10" s="572">
        <v>450</v>
      </c>
      <c r="P10" s="192"/>
      <c r="Q10" s="192"/>
      <c r="R10" s="65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</row>
    <row r="11" spans="1:66" s="147" customFormat="1" ht="19.5" customHeight="1">
      <c r="A11" s="71" t="s">
        <v>517</v>
      </c>
      <c r="B11" s="572">
        <v>1247</v>
      </c>
      <c r="C11" s="324">
        <v>100</v>
      </c>
      <c r="D11" s="572">
        <v>21</v>
      </c>
      <c r="E11" s="324">
        <f>D11/B11*100</f>
        <v>1.6840417000801924</v>
      </c>
      <c r="F11" s="572">
        <v>252</v>
      </c>
      <c r="G11" s="38">
        <f>F11/B11*100</f>
        <v>20.208500400962308</v>
      </c>
      <c r="H11" s="572">
        <v>251</v>
      </c>
      <c r="I11" s="38">
        <f>H11/B11*100</f>
        <v>20.12830793905373</v>
      </c>
      <c r="J11" s="572">
        <v>974</v>
      </c>
      <c r="K11" s="38">
        <f>J11/B11*100</f>
        <v>78.1074578989575</v>
      </c>
      <c r="L11" s="572">
        <v>94</v>
      </c>
      <c r="M11" s="572">
        <v>310</v>
      </c>
      <c r="N11" s="572">
        <v>126</v>
      </c>
      <c r="O11" s="572">
        <v>444</v>
      </c>
      <c r="P11" s="192"/>
      <c r="Q11" s="192"/>
      <c r="R11" s="65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</row>
    <row r="12" spans="1:66" s="147" customFormat="1" ht="19.5" customHeight="1">
      <c r="A12" s="71" t="s">
        <v>761</v>
      </c>
      <c r="B12" s="572">
        <v>1239</v>
      </c>
      <c r="C12" s="324">
        <v>100</v>
      </c>
      <c r="D12" s="572">
        <v>19</v>
      </c>
      <c r="E12" s="324">
        <f>D12/B12*100</f>
        <v>1.533494753833737</v>
      </c>
      <c r="F12" s="572">
        <v>262</v>
      </c>
      <c r="G12" s="38">
        <f>F12/B12*100</f>
        <v>21.146085552865213</v>
      </c>
      <c r="H12" s="572">
        <v>261</v>
      </c>
      <c r="I12" s="38">
        <f>H12/B12*100</f>
        <v>21.06537530266344</v>
      </c>
      <c r="J12" s="572">
        <v>957</v>
      </c>
      <c r="K12" s="38">
        <f>J12/B12*100</f>
        <v>77.23970944309927</v>
      </c>
      <c r="L12" s="572">
        <v>97</v>
      </c>
      <c r="M12" s="572">
        <v>293</v>
      </c>
      <c r="N12" s="572">
        <v>128</v>
      </c>
      <c r="O12" s="572">
        <v>440</v>
      </c>
      <c r="P12" s="192"/>
      <c r="Q12" s="192"/>
      <c r="R12" s="65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</row>
    <row r="13" spans="1:66" s="147" customFormat="1" ht="12" customHeight="1">
      <c r="A13" s="72"/>
      <c r="B13" s="68"/>
      <c r="C13" s="324"/>
      <c r="D13" s="68"/>
      <c r="E13" s="324"/>
      <c r="F13" s="68"/>
      <c r="G13" s="38"/>
      <c r="H13" s="68"/>
      <c r="I13" s="38"/>
      <c r="J13" s="68"/>
      <c r="K13" s="38"/>
      <c r="L13" s="68"/>
      <c r="M13" s="60"/>
      <c r="N13" s="167"/>
      <c r="O13" s="167"/>
      <c r="P13" s="192"/>
      <c r="Q13" s="192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</row>
    <row r="14" spans="1:22" s="147" customFormat="1" ht="19.5" customHeight="1">
      <c r="A14" s="360" t="s">
        <v>752</v>
      </c>
      <c r="B14" s="572">
        <v>1221</v>
      </c>
      <c r="C14" s="324">
        <v>100</v>
      </c>
      <c r="D14" s="572">
        <v>20</v>
      </c>
      <c r="E14" s="324">
        <f>D14/B14*100</f>
        <v>1.638001638001638</v>
      </c>
      <c r="F14" s="572">
        <v>251</v>
      </c>
      <c r="G14" s="38">
        <f>F14/B14*100</f>
        <v>20.55692055692056</v>
      </c>
      <c r="H14" s="572">
        <v>250</v>
      </c>
      <c r="I14" s="38">
        <f>H14/B14*100</f>
        <v>20.475020475020475</v>
      </c>
      <c r="J14" s="572">
        <v>950</v>
      </c>
      <c r="K14" s="38">
        <f>J14/B14*100</f>
        <v>77.8050778050778</v>
      </c>
      <c r="L14" s="572">
        <v>92</v>
      </c>
      <c r="M14" s="572">
        <v>303</v>
      </c>
      <c r="N14" s="572">
        <v>126</v>
      </c>
      <c r="O14" s="572">
        <v>430</v>
      </c>
      <c r="P14" s="192"/>
      <c r="Q14" s="192"/>
      <c r="R14" s="192"/>
      <c r="S14" s="192"/>
      <c r="T14" s="192"/>
      <c r="U14" s="192"/>
      <c r="V14" s="192"/>
    </row>
    <row r="15" spans="1:22" s="147" customFormat="1" ht="19.5" customHeight="1">
      <c r="A15" s="71" t="s">
        <v>188</v>
      </c>
      <c r="B15" s="572">
        <v>1253</v>
      </c>
      <c r="C15" s="324">
        <v>100</v>
      </c>
      <c r="D15" s="572">
        <v>26</v>
      </c>
      <c r="E15" s="324">
        <f>D15/B15*100</f>
        <v>2.0750199521149244</v>
      </c>
      <c r="F15" s="572">
        <v>258</v>
      </c>
      <c r="G15" s="38">
        <f>F15/B15*100</f>
        <v>20.590582601755784</v>
      </c>
      <c r="H15" s="572">
        <v>258</v>
      </c>
      <c r="I15" s="38">
        <f>H15/B15*100</f>
        <v>20.590582601755784</v>
      </c>
      <c r="J15" s="572">
        <v>969</v>
      </c>
      <c r="K15" s="38">
        <f>J15/B15*100</f>
        <v>77.33439744612929</v>
      </c>
      <c r="L15" s="572">
        <v>94</v>
      </c>
      <c r="M15" s="572">
        <v>305</v>
      </c>
      <c r="N15" s="572">
        <v>128</v>
      </c>
      <c r="O15" s="572">
        <v>442</v>
      </c>
      <c r="P15" s="192"/>
      <c r="Q15" s="192"/>
      <c r="R15" s="192"/>
      <c r="S15" s="192"/>
      <c r="T15" s="192"/>
      <c r="U15" s="192"/>
      <c r="V15" s="192"/>
    </row>
    <row r="16" spans="1:22" s="147" customFormat="1" ht="19.5" customHeight="1">
      <c r="A16" s="71" t="s">
        <v>189</v>
      </c>
      <c r="B16" s="572">
        <v>1263</v>
      </c>
      <c r="C16" s="324">
        <v>100</v>
      </c>
      <c r="D16" s="572">
        <v>21</v>
      </c>
      <c r="E16" s="324">
        <f>D16/B16*100</f>
        <v>1.66270783847981</v>
      </c>
      <c r="F16" s="572">
        <v>248</v>
      </c>
      <c r="G16" s="38">
        <f>F16/B16*100</f>
        <v>19.635787806809184</v>
      </c>
      <c r="H16" s="572">
        <v>247</v>
      </c>
      <c r="I16" s="38">
        <f>H16/B16*100</f>
        <v>19.55661124307205</v>
      </c>
      <c r="J16" s="572">
        <v>995</v>
      </c>
      <c r="K16" s="38">
        <f>J16/B16*100</f>
        <v>78.78068091844814</v>
      </c>
      <c r="L16" s="572">
        <v>97</v>
      </c>
      <c r="M16" s="572">
        <v>317</v>
      </c>
      <c r="N16" s="572">
        <v>128</v>
      </c>
      <c r="O16" s="572">
        <v>453</v>
      </c>
      <c r="P16" s="192"/>
      <c r="Q16" s="192"/>
      <c r="R16" s="192"/>
      <c r="S16" s="192"/>
      <c r="T16" s="192"/>
      <c r="U16" s="192"/>
      <c r="V16" s="192"/>
    </row>
    <row r="17" spans="1:22" s="147" customFormat="1" ht="19.5" customHeight="1">
      <c r="A17" s="71" t="s">
        <v>190</v>
      </c>
      <c r="B17" s="572">
        <v>1251</v>
      </c>
      <c r="C17" s="324">
        <v>100</v>
      </c>
      <c r="D17" s="572">
        <v>18</v>
      </c>
      <c r="E17" s="324">
        <f>D17/B17*100</f>
        <v>1.4388489208633095</v>
      </c>
      <c r="F17" s="572">
        <v>251</v>
      </c>
      <c r="G17" s="38">
        <f>F17/B17*100</f>
        <v>20.06394884092726</v>
      </c>
      <c r="H17" s="572">
        <v>250</v>
      </c>
      <c r="I17" s="38">
        <f>H17/B17*100</f>
        <v>19.984012789768187</v>
      </c>
      <c r="J17" s="572">
        <v>982</v>
      </c>
      <c r="K17" s="38">
        <f>J17/B17*100</f>
        <v>78.49720223820943</v>
      </c>
      <c r="L17" s="572">
        <v>94</v>
      </c>
      <c r="M17" s="572">
        <v>316</v>
      </c>
      <c r="N17" s="572">
        <v>120</v>
      </c>
      <c r="O17" s="572">
        <v>452</v>
      </c>
      <c r="P17" s="192"/>
      <c r="Q17" s="192"/>
      <c r="R17" s="192"/>
      <c r="S17" s="192"/>
      <c r="T17" s="192"/>
      <c r="U17" s="192"/>
      <c r="V17" s="192"/>
    </row>
    <row r="18" spans="1:22" s="147" customFormat="1" ht="11.25" customHeight="1">
      <c r="A18" s="71"/>
      <c r="B18" s="572"/>
      <c r="C18" s="324"/>
      <c r="D18" s="572"/>
      <c r="E18" s="324"/>
      <c r="F18" s="572"/>
      <c r="G18" s="38"/>
      <c r="H18" s="572"/>
      <c r="I18" s="38"/>
      <c r="J18" s="572"/>
      <c r="K18" s="38"/>
      <c r="L18" s="572"/>
      <c r="M18" s="572"/>
      <c r="N18" s="572"/>
      <c r="O18" s="572"/>
      <c r="P18" s="192"/>
      <c r="Q18" s="192"/>
      <c r="R18" s="192"/>
      <c r="S18" s="192"/>
      <c r="T18" s="192"/>
      <c r="U18" s="192"/>
      <c r="V18" s="192"/>
    </row>
    <row r="19" spans="1:15" s="192" customFormat="1" ht="19.5" customHeight="1">
      <c r="A19" s="360" t="s">
        <v>762</v>
      </c>
      <c r="B19" s="572">
        <v>1235</v>
      </c>
      <c r="C19" s="324">
        <f>SUM(E19+G19+K19)</f>
        <v>100</v>
      </c>
      <c r="D19" s="572">
        <v>17</v>
      </c>
      <c r="E19" s="324">
        <f>D19/B19*100</f>
        <v>1.376518218623482</v>
      </c>
      <c r="F19" s="572">
        <v>260</v>
      </c>
      <c r="G19" s="38">
        <f>F19/B19*100</f>
        <v>21.052631578947366</v>
      </c>
      <c r="H19" s="572">
        <v>259</v>
      </c>
      <c r="I19" s="38">
        <f>H19/B19*100</f>
        <v>20.97165991902834</v>
      </c>
      <c r="J19" s="572">
        <v>958</v>
      </c>
      <c r="K19" s="38">
        <f>J19/B19*100</f>
        <v>77.57085020242916</v>
      </c>
      <c r="L19" s="572">
        <v>90</v>
      </c>
      <c r="M19" s="572">
        <v>307</v>
      </c>
      <c r="N19" s="572">
        <v>125</v>
      </c>
      <c r="O19" s="572">
        <v>437</v>
      </c>
    </row>
    <row r="20" spans="1:17" s="147" customFormat="1" ht="19.5" customHeight="1">
      <c r="A20" s="71" t="s">
        <v>188</v>
      </c>
      <c r="B20" s="572">
        <v>1250</v>
      </c>
      <c r="C20" s="324">
        <v>100</v>
      </c>
      <c r="D20" s="572">
        <v>19</v>
      </c>
      <c r="E20" s="324">
        <f>D20/B20*100</f>
        <v>1.52</v>
      </c>
      <c r="F20" s="572">
        <v>262</v>
      </c>
      <c r="G20" s="38">
        <f>F20/B20*100</f>
        <v>20.96</v>
      </c>
      <c r="H20" s="572">
        <v>260</v>
      </c>
      <c r="I20" s="38">
        <f>H20/B20*100</f>
        <v>20.8</v>
      </c>
      <c r="J20" s="572">
        <v>970</v>
      </c>
      <c r="K20" s="38">
        <f>J20/B20*100</f>
        <v>77.60000000000001</v>
      </c>
      <c r="L20" s="572">
        <v>95</v>
      </c>
      <c r="M20" s="572">
        <v>300</v>
      </c>
      <c r="N20" s="572">
        <v>132</v>
      </c>
      <c r="O20" s="572">
        <v>443</v>
      </c>
      <c r="P20" s="192"/>
      <c r="Q20" s="192"/>
    </row>
    <row r="21" spans="1:17" s="147" customFormat="1" ht="19.5" customHeight="1">
      <c r="A21" s="71" t="s">
        <v>189</v>
      </c>
      <c r="B21" s="572">
        <v>1242</v>
      </c>
      <c r="C21" s="324">
        <f>SUM(E21+G21+K21)</f>
        <v>100</v>
      </c>
      <c r="D21" s="572">
        <v>19</v>
      </c>
      <c r="E21" s="324">
        <f>D21/B21*100</f>
        <v>1.529790660225443</v>
      </c>
      <c r="F21" s="572">
        <v>264</v>
      </c>
      <c r="G21" s="38">
        <f>F21/B21*100</f>
        <v>21.256038647342994</v>
      </c>
      <c r="H21" s="572">
        <v>263</v>
      </c>
      <c r="I21" s="38">
        <f>H21/B21*100</f>
        <v>21.175523349436393</v>
      </c>
      <c r="J21" s="572">
        <v>959</v>
      </c>
      <c r="K21" s="38">
        <f>J21/B21*100</f>
        <v>77.21417069243157</v>
      </c>
      <c r="L21" s="572">
        <v>101</v>
      </c>
      <c r="M21" s="572">
        <v>285</v>
      </c>
      <c r="N21" s="572">
        <v>128</v>
      </c>
      <c r="O21" s="572">
        <v>444</v>
      </c>
      <c r="P21" s="192"/>
      <c r="Q21" s="192"/>
    </row>
    <row r="22" spans="1:17" s="147" customFormat="1" ht="19.5" customHeight="1">
      <c r="A22" s="71" t="s">
        <v>190</v>
      </c>
      <c r="B22" s="572">
        <v>1229</v>
      </c>
      <c r="C22" s="324">
        <v>100</v>
      </c>
      <c r="D22" s="572">
        <v>22</v>
      </c>
      <c r="E22" s="324">
        <f>D22/B22*100</f>
        <v>1.790073230268511</v>
      </c>
      <c r="F22" s="572">
        <v>264</v>
      </c>
      <c r="G22" s="38">
        <f>F22/B22*100</f>
        <v>21.480878763222133</v>
      </c>
      <c r="H22" s="572">
        <v>263</v>
      </c>
      <c r="I22" s="38">
        <f>H22/B22*100</f>
        <v>21.39951179820993</v>
      </c>
      <c r="J22" s="572">
        <v>942</v>
      </c>
      <c r="K22" s="38">
        <f>J22/B22*100</f>
        <v>76.64768104149715</v>
      </c>
      <c r="L22" s="572">
        <v>100</v>
      </c>
      <c r="M22" s="572">
        <v>281</v>
      </c>
      <c r="N22" s="572">
        <v>125</v>
      </c>
      <c r="O22" s="572">
        <v>436</v>
      </c>
      <c r="P22" s="192"/>
      <c r="Q22" s="192"/>
    </row>
    <row r="23" spans="1:17" s="147" customFormat="1" ht="8.25" customHeight="1">
      <c r="A23" s="326" t="s">
        <v>9</v>
      </c>
      <c r="B23" s="64"/>
      <c r="C23" s="61"/>
      <c r="D23" s="64"/>
      <c r="E23" s="327"/>
      <c r="F23" s="64"/>
      <c r="G23" s="61"/>
      <c r="H23" s="64"/>
      <c r="I23" s="61"/>
      <c r="J23" s="64"/>
      <c r="K23" s="61"/>
      <c r="L23" s="64"/>
      <c r="M23" s="13"/>
      <c r="N23" s="13"/>
      <c r="O23" s="64"/>
      <c r="P23" s="68"/>
      <c r="Q23" s="192"/>
    </row>
    <row r="24" spans="1:17" s="182" customFormat="1" ht="18" customHeight="1">
      <c r="A24" s="181" t="s">
        <v>843</v>
      </c>
      <c r="B24" s="278"/>
      <c r="C24" s="14"/>
      <c r="D24" s="278"/>
      <c r="E24" s="14"/>
      <c r="F24" s="278"/>
      <c r="G24" s="14"/>
      <c r="H24" s="278"/>
      <c r="I24" s="14"/>
      <c r="J24" s="278"/>
      <c r="K24" s="14"/>
      <c r="L24" s="278"/>
      <c r="M24" s="36"/>
      <c r="N24" s="36"/>
      <c r="O24" s="36"/>
      <c r="P24" s="108"/>
      <c r="Q24" s="351"/>
    </row>
    <row r="25" spans="1:17" s="182" customFormat="1" ht="21.75" customHeight="1">
      <c r="A25" s="202" t="s">
        <v>844</v>
      </c>
      <c r="B25" s="194"/>
      <c r="C25" s="197"/>
      <c r="D25" s="197"/>
      <c r="E25" s="197"/>
      <c r="F25" s="197"/>
      <c r="G25" s="222"/>
      <c r="H25" s="222"/>
      <c r="I25" s="222"/>
      <c r="J25" s="278"/>
      <c r="K25" s="14"/>
      <c r="L25" s="278"/>
      <c r="M25" s="36"/>
      <c r="N25" s="36"/>
      <c r="O25" s="36"/>
      <c r="P25" s="108"/>
      <c r="Q25" s="351"/>
    </row>
    <row r="26" spans="1:17" s="558" customFormat="1" ht="13.5">
      <c r="A26" s="202" t="s">
        <v>845</v>
      </c>
      <c r="B26" s="194"/>
      <c r="C26" s="197"/>
      <c r="D26" s="197"/>
      <c r="E26" s="197"/>
      <c r="F26" s="197"/>
      <c r="G26" s="222"/>
      <c r="H26" s="222"/>
      <c r="I26" s="222"/>
      <c r="J26" s="278"/>
      <c r="K26" s="14"/>
      <c r="L26" s="278"/>
      <c r="M26" s="36"/>
      <c r="N26" s="36"/>
      <c r="O26" s="36"/>
      <c r="P26" s="108"/>
      <c r="Q26" s="278"/>
    </row>
    <row r="27" spans="1:17" s="182" customFormat="1" ht="21.75" customHeight="1">
      <c r="A27" s="181"/>
      <c r="B27" s="36"/>
      <c r="C27" s="180"/>
      <c r="D27" s="278"/>
      <c r="E27" s="181" t="s">
        <v>9</v>
      </c>
      <c r="F27" s="278"/>
      <c r="G27" s="181" t="s">
        <v>9</v>
      </c>
      <c r="H27" s="278"/>
      <c r="I27" s="14"/>
      <c r="J27" s="278"/>
      <c r="K27" s="14"/>
      <c r="L27" s="278"/>
      <c r="M27" s="36"/>
      <c r="N27" s="36"/>
      <c r="O27" s="36"/>
      <c r="P27" s="108"/>
      <c r="Q27" s="351"/>
    </row>
    <row r="28" spans="1:17" s="183" customFormat="1" ht="13.5">
      <c r="A28" s="316"/>
      <c r="B28" s="278"/>
      <c r="C28" s="62"/>
      <c r="D28" s="278"/>
      <c r="E28" s="62"/>
      <c r="F28" s="278"/>
      <c r="G28" s="62"/>
      <c r="H28" s="278"/>
      <c r="I28" s="62"/>
      <c r="J28" s="278"/>
      <c r="K28" s="62"/>
      <c r="L28" s="278"/>
      <c r="M28" s="36"/>
      <c r="N28" s="36"/>
      <c r="O28" s="36"/>
      <c r="P28" s="108"/>
      <c r="Q28" s="278"/>
    </row>
    <row r="29" spans="2:17" s="183" customFormat="1" ht="13.5">
      <c r="B29" s="278"/>
      <c r="D29" s="278"/>
      <c r="F29" s="278"/>
      <c r="H29" s="278"/>
      <c r="J29" s="278"/>
      <c r="L29" s="278"/>
      <c r="M29" s="278"/>
      <c r="N29" s="278"/>
      <c r="O29" s="278"/>
      <c r="P29" s="351"/>
      <c r="Q29" s="278"/>
    </row>
    <row r="30" spans="2:17" s="183" customFormat="1" ht="13.5">
      <c r="B30" s="278"/>
      <c r="D30" s="278"/>
      <c r="F30" s="278"/>
      <c r="H30" s="278"/>
      <c r="J30" s="278"/>
      <c r="L30" s="278"/>
      <c r="M30" s="278"/>
      <c r="N30" s="278"/>
      <c r="O30" s="278"/>
      <c r="P30" s="351"/>
      <c r="Q30" s="278"/>
    </row>
  </sheetData>
  <sheetProtection/>
  <mergeCells count="13">
    <mergeCell ref="O6:O7"/>
    <mergeCell ref="F5:I5"/>
    <mergeCell ref="B6:B7"/>
    <mergeCell ref="D6:D7"/>
    <mergeCell ref="F6:F7"/>
    <mergeCell ref="H6:H7"/>
    <mergeCell ref="J6:J7"/>
    <mergeCell ref="A5:A7"/>
    <mergeCell ref="B5:C5"/>
    <mergeCell ref="D5:E5"/>
    <mergeCell ref="L6:L7"/>
    <mergeCell ref="M6:M7"/>
    <mergeCell ref="N6:N7"/>
  </mergeCells>
  <printOptions/>
  <pageMargins left="0.1968503937007874" right="0.1968503937007874" top="0.7086614173228347" bottom="0.6692913385826772" header="0.5118110236220472" footer="0.5118110236220472"/>
  <pageSetup fitToHeight="1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9.6640625" style="4" customWidth="1"/>
    <col min="2" max="2" width="6.99609375" style="63" customWidth="1"/>
    <col min="3" max="3" width="10.21484375" style="4" customWidth="1"/>
    <col min="4" max="4" width="6.99609375" style="63" customWidth="1"/>
    <col min="5" max="5" width="6.99609375" style="4" customWidth="1"/>
    <col min="6" max="6" width="10.4453125" style="63" customWidth="1"/>
    <col min="7" max="7" width="10.4453125" style="4" customWidth="1"/>
    <col min="8" max="8" width="6.99609375" style="63" customWidth="1"/>
    <col min="9" max="9" width="6.99609375" style="4" customWidth="1"/>
    <col min="10" max="10" width="6.99609375" style="63" customWidth="1"/>
    <col min="11" max="11" width="6.99609375" style="4" customWidth="1"/>
    <col min="12" max="12" width="6.99609375" style="63" customWidth="1"/>
    <col min="13" max="13" width="6.99609375" style="4" customWidth="1"/>
    <col min="14" max="14" width="10.10546875" style="63" customWidth="1"/>
    <col min="15" max="15" width="10.10546875" style="4" customWidth="1"/>
    <col min="16" max="16" width="9.88671875" style="63" customWidth="1"/>
    <col min="17" max="17" width="9.88671875" style="4" customWidth="1"/>
    <col min="18" max="18" width="11.5546875" style="63" customWidth="1"/>
    <col min="19" max="19" width="11.5546875" style="4" customWidth="1"/>
    <col min="20" max="20" width="6.99609375" style="63" customWidth="1"/>
    <col min="21" max="21" width="6.99609375" style="4" customWidth="1"/>
    <col min="22" max="16384" width="8.88671875" style="4" customWidth="1"/>
  </cols>
  <sheetData>
    <row r="2" spans="1:15" ht="18.75" customHeight="1">
      <c r="A2" s="45" t="s">
        <v>516</v>
      </c>
      <c r="C2" s="45"/>
      <c r="E2" s="43"/>
      <c r="G2" s="5"/>
      <c r="I2" s="5"/>
      <c r="K2" s="14"/>
      <c r="M2" s="5"/>
      <c r="O2" s="5"/>
    </row>
    <row r="3" spans="1:15" ht="12.75" customHeight="1">
      <c r="A3" s="5"/>
      <c r="C3" s="5"/>
      <c r="E3" s="5"/>
      <c r="G3" s="5"/>
      <c r="I3" s="5"/>
      <c r="K3" s="5"/>
      <c r="M3" s="5"/>
      <c r="O3" s="5"/>
    </row>
    <row r="4" spans="1:20" s="222" customFormat="1" ht="19.5" customHeight="1">
      <c r="A4" s="221" t="s">
        <v>842</v>
      </c>
      <c r="B4" s="197"/>
      <c r="C4" s="354"/>
      <c r="D4" s="197"/>
      <c r="E4" s="354"/>
      <c r="F4" s="197"/>
      <c r="G4" s="354"/>
      <c r="H4" s="197"/>
      <c r="I4" s="354"/>
      <c r="J4" s="197"/>
      <c r="K4" s="73"/>
      <c r="L4" s="197"/>
      <c r="M4" s="354"/>
      <c r="N4" s="197"/>
      <c r="O4" s="354"/>
      <c r="P4" s="197"/>
      <c r="R4" s="197"/>
      <c r="T4" s="197"/>
    </row>
    <row r="5" spans="1:21" s="203" customFormat="1" ht="19.5" customHeight="1">
      <c r="A5" s="743" t="s">
        <v>251</v>
      </c>
      <c r="B5" s="740" t="s">
        <v>252</v>
      </c>
      <c r="C5" s="749"/>
      <c r="D5" s="742" t="s">
        <v>253</v>
      </c>
      <c r="E5" s="743"/>
      <c r="F5" s="740" t="s">
        <v>254</v>
      </c>
      <c r="G5" s="749"/>
      <c r="H5" s="740" t="s">
        <v>255</v>
      </c>
      <c r="I5" s="749"/>
      <c r="J5" s="740" t="s">
        <v>256</v>
      </c>
      <c r="K5" s="749"/>
      <c r="L5" s="740" t="s">
        <v>257</v>
      </c>
      <c r="M5" s="749"/>
      <c r="N5" s="742" t="s">
        <v>265</v>
      </c>
      <c r="O5" s="743"/>
      <c r="P5" s="742" t="s">
        <v>258</v>
      </c>
      <c r="Q5" s="743"/>
      <c r="R5" s="742" t="s">
        <v>259</v>
      </c>
      <c r="S5" s="743"/>
      <c r="T5" s="742" t="s">
        <v>260</v>
      </c>
      <c r="U5" s="744"/>
    </row>
    <row r="6" spans="1:21" s="203" customFormat="1" ht="15.75" customHeight="1">
      <c r="A6" s="747"/>
      <c r="B6" s="361"/>
      <c r="C6" s="750" t="s">
        <v>211</v>
      </c>
      <c r="D6" s="362"/>
      <c r="E6" s="750" t="s">
        <v>211</v>
      </c>
      <c r="F6" s="362"/>
      <c r="G6" s="750" t="s">
        <v>211</v>
      </c>
      <c r="H6" s="362"/>
      <c r="I6" s="745" t="s">
        <v>211</v>
      </c>
      <c r="J6" s="362"/>
      <c r="K6" s="745" t="s">
        <v>211</v>
      </c>
      <c r="L6" s="362"/>
      <c r="M6" s="745" t="s">
        <v>211</v>
      </c>
      <c r="N6" s="362"/>
      <c r="O6" s="745" t="s">
        <v>211</v>
      </c>
      <c r="P6" s="362" t="s">
        <v>763</v>
      </c>
      <c r="Q6" s="745" t="s">
        <v>211</v>
      </c>
      <c r="R6" s="361" t="s">
        <v>261</v>
      </c>
      <c r="S6" s="745" t="s">
        <v>211</v>
      </c>
      <c r="T6" s="361"/>
      <c r="U6" s="740" t="s">
        <v>211</v>
      </c>
    </row>
    <row r="7" spans="1:21" s="203" customFormat="1" ht="15.75" customHeight="1">
      <c r="A7" s="748"/>
      <c r="B7" s="363" t="s">
        <v>9</v>
      </c>
      <c r="C7" s="746"/>
      <c r="D7" s="364"/>
      <c r="E7" s="746"/>
      <c r="F7" s="365"/>
      <c r="G7" s="746"/>
      <c r="H7" s="365"/>
      <c r="I7" s="746"/>
      <c r="J7" s="364"/>
      <c r="K7" s="746"/>
      <c r="L7" s="364"/>
      <c r="M7" s="746"/>
      <c r="N7" s="365"/>
      <c r="O7" s="746"/>
      <c r="P7" s="363"/>
      <c r="Q7" s="746"/>
      <c r="R7" s="363"/>
      <c r="S7" s="746"/>
      <c r="T7" s="363"/>
      <c r="U7" s="741"/>
    </row>
    <row r="8" spans="1:22" s="147" customFormat="1" ht="8.25" customHeight="1">
      <c r="A8" s="185"/>
      <c r="B8" s="209"/>
      <c r="C8" s="272"/>
      <c r="D8" s="194"/>
      <c r="E8" s="272"/>
      <c r="F8" s="366"/>
      <c r="G8" s="272"/>
      <c r="H8" s="366"/>
      <c r="I8" s="272"/>
      <c r="J8" s="194"/>
      <c r="K8" s="272"/>
      <c r="L8" s="194"/>
      <c r="M8" s="272"/>
      <c r="N8" s="366"/>
      <c r="O8" s="272"/>
      <c r="P8" s="209"/>
      <c r="Q8" s="272"/>
      <c r="R8" s="209"/>
      <c r="S8" s="272"/>
      <c r="T8" s="209"/>
      <c r="U8" s="272"/>
      <c r="V8" s="192"/>
    </row>
    <row r="9" spans="1:20" s="147" customFormat="1" ht="13.5">
      <c r="A9" s="72"/>
      <c r="B9" s="194"/>
      <c r="C9" s="65"/>
      <c r="D9" s="194"/>
      <c r="E9" s="146" t="s">
        <v>191</v>
      </c>
      <c r="F9" s="194"/>
      <c r="G9" s="65"/>
      <c r="H9" s="194" t="s">
        <v>228</v>
      </c>
      <c r="I9" s="65"/>
      <c r="J9" s="194"/>
      <c r="K9" s="65"/>
      <c r="L9" s="194"/>
      <c r="M9" s="65"/>
      <c r="N9" s="194"/>
      <c r="O9" s="65"/>
      <c r="P9" s="204"/>
      <c r="R9" s="204"/>
      <c r="T9" s="204"/>
    </row>
    <row r="10" spans="1:21" s="147" customFormat="1" ht="13.5">
      <c r="A10" s="71" t="s">
        <v>410</v>
      </c>
      <c r="B10" s="194">
        <v>1205</v>
      </c>
      <c r="C10" s="324">
        <v>100</v>
      </c>
      <c r="D10" s="194">
        <v>21</v>
      </c>
      <c r="E10" s="359">
        <f>D10/B10*100</f>
        <v>1.7427385892116183</v>
      </c>
      <c r="F10" s="194">
        <v>221</v>
      </c>
      <c r="G10" s="359">
        <f>F10/B10*100</f>
        <v>18.3402489626556</v>
      </c>
      <c r="H10" s="194">
        <v>175</v>
      </c>
      <c r="I10" s="359">
        <f>H10/B10*100</f>
        <v>14.522821576763487</v>
      </c>
      <c r="J10" s="194">
        <v>145</v>
      </c>
      <c r="K10" s="359">
        <f>J10/B10*100</f>
        <v>12.033195020746888</v>
      </c>
      <c r="L10" s="194">
        <v>162</v>
      </c>
      <c r="M10" s="359">
        <f>L10/B10*100</f>
        <v>13.443983402489627</v>
      </c>
      <c r="N10" s="194">
        <v>31</v>
      </c>
      <c r="O10" s="359">
        <f>N10/B10*100</f>
        <v>2.572614107883817</v>
      </c>
      <c r="P10" s="194">
        <v>120</v>
      </c>
      <c r="Q10" s="359">
        <f>P10/B10*100</f>
        <v>9.95850622406639</v>
      </c>
      <c r="R10" s="194">
        <v>171</v>
      </c>
      <c r="S10" s="359">
        <f>R10/B10*100</f>
        <v>14.190871369294605</v>
      </c>
      <c r="T10" s="194">
        <v>160</v>
      </c>
      <c r="U10" s="359">
        <f>T10/B10*100</f>
        <v>13.278008298755188</v>
      </c>
    </row>
    <row r="11" spans="1:21" s="147" customFormat="1" ht="13.5">
      <c r="A11" s="71" t="s">
        <v>479</v>
      </c>
      <c r="B11" s="194">
        <v>1227</v>
      </c>
      <c r="C11" s="324">
        <v>100</v>
      </c>
      <c r="D11" s="194">
        <v>24</v>
      </c>
      <c r="E11" s="359">
        <f>D11/B11*100</f>
        <v>1.9559902200488997</v>
      </c>
      <c r="F11" s="194">
        <v>230</v>
      </c>
      <c r="G11" s="359">
        <f>F11/B11*100</f>
        <v>18.744906275468622</v>
      </c>
      <c r="H11" s="194">
        <v>177</v>
      </c>
      <c r="I11" s="359">
        <f>H11/B11*100</f>
        <v>14.425427872860636</v>
      </c>
      <c r="J11" s="194">
        <v>131</v>
      </c>
      <c r="K11" s="359">
        <f>J11/B11*100</f>
        <v>10.676446617766912</v>
      </c>
      <c r="L11" s="194">
        <v>174</v>
      </c>
      <c r="M11" s="359">
        <f>L11/B11*100</f>
        <v>14.180929095354522</v>
      </c>
      <c r="N11" s="194">
        <v>29</v>
      </c>
      <c r="O11" s="359">
        <f>N11/B11*100</f>
        <v>2.363488182559087</v>
      </c>
      <c r="P11" s="194">
        <v>125</v>
      </c>
      <c r="Q11" s="359">
        <f>P11/B11*100</f>
        <v>10.187449062754686</v>
      </c>
      <c r="R11" s="194">
        <v>185</v>
      </c>
      <c r="S11" s="359">
        <f>R11/B11*100</f>
        <v>15.077424612876936</v>
      </c>
      <c r="T11" s="194">
        <v>152</v>
      </c>
      <c r="U11" s="359">
        <f>T11/B11*100</f>
        <v>12.387938060309699</v>
      </c>
    </row>
    <row r="12" spans="1:21" s="147" customFormat="1" ht="13.5">
      <c r="A12" s="71" t="s">
        <v>511</v>
      </c>
      <c r="B12" s="194">
        <v>1246</v>
      </c>
      <c r="C12" s="324">
        <v>100</v>
      </c>
      <c r="D12" s="194">
        <v>26</v>
      </c>
      <c r="E12" s="359">
        <f>D12/B12*100</f>
        <v>2.086677367576244</v>
      </c>
      <c r="F12" s="194">
        <v>238</v>
      </c>
      <c r="G12" s="359">
        <f>F12/B12*100</f>
        <v>19.101123595505616</v>
      </c>
      <c r="H12" s="194">
        <v>214</v>
      </c>
      <c r="I12" s="359">
        <f>H12/B12*100</f>
        <v>17.174959871589085</v>
      </c>
      <c r="J12" s="194">
        <v>123</v>
      </c>
      <c r="K12" s="359">
        <f>J12/B12*100</f>
        <v>9.871589085072232</v>
      </c>
      <c r="L12" s="194">
        <v>176</v>
      </c>
      <c r="M12" s="359">
        <f>L12/B12*100</f>
        <v>14.125200642054574</v>
      </c>
      <c r="N12" s="194">
        <v>20</v>
      </c>
      <c r="O12" s="359">
        <f>N12/B12*100</f>
        <v>1.6051364365971106</v>
      </c>
      <c r="P12" s="194">
        <v>117</v>
      </c>
      <c r="Q12" s="359">
        <f>P12/B12*100</f>
        <v>9.390048154093098</v>
      </c>
      <c r="R12" s="194">
        <v>184</v>
      </c>
      <c r="S12" s="359">
        <f>R12/B12*100</f>
        <v>14.767255216693421</v>
      </c>
      <c r="T12" s="194">
        <v>149</v>
      </c>
      <c r="U12" s="359">
        <f>T12/B12*100</f>
        <v>11.958266452648475</v>
      </c>
    </row>
    <row r="13" spans="1:21" s="147" customFormat="1" ht="13.5">
      <c r="A13" s="367" t="s">
        <v>517</v>
      </c>
      <c r="B13" s="194">
        <v>1247</v>
      </c>
      <c r="C13" s="324">
        <v>100</v>
      </c>
      <c r="D13" s="194">
        <v>20</v>
      </c>
      <c r="E13" s="359">
        <f>D13/B13*100</f>
        <v>1.6038492381716118</v>
      </c>
      <c r="F13" s="194">
        <v>219</v>
      </c>
      <c r="G13" s="359">
        <f>F13/B13*100</f>
        <v>17.56214915797915</v>
      </c>
      <c r="H13" s="194">
        <v>224</v>
      </c>
      <c r="I13" s="359">
        <f>H13/B13*100</f>
        <v>17.963111467522054</v>
      </c>
      <c r="J13" s="194">
        <v>134</v>
      </c>
      <c r="K13" s="359">
        <f>J13/B13*100</f>
        <v>10.7457898957498</v>
      </c>
      <c r="L13" s="194">
        <v>176</v>
      </c>
      <c r="M13" s="359">
        <f>L13/B13*100</f>
        <v>14.113873295910185</v>
      </c>
      <c r="N13" s="194">
        <v>20</v>
      </c>
      <c r="O13" s="359">
        <f>N13/B13*100</f>
        <v>1.6038492381716118</v>
      </c>
      <c r="P13" s="194">
        <v>115</v>
      </c>
      <c r="Q13" s="359">
        <f>P13/B13*100</f>
        <v>9.222133119486768</v>
      </c>
      <c r="R13" s="194">
        <v>185</v>
      </c>
      <c r="S13" s="359">
        <f>R13/B13*100</f>
        <v>14.83560545308741</v>
      </c>
      <c r="T13" s="194">
        <v>153</v>
      </c>
      <c r="U13" s="359">
        <f>T13/B13*100</f>
        <v>12.269446672012831</v>
      </c>
    </row>
    <row r="14" spans="1:21" s="147" customFormat="1" ht="13.5">
      <c r="A14" s="367" t="s">
        <v>518</v>
      </c>
      <c r="B14" s="194">
        <v>1239</v>
      </c>
      <c r="C14" s="324">
        <v>100</v>
      </c>
      <c r="D14" s="194">
        <v>19</v>
      </c>
      <c r="E14" s="359">
        <f>D14/B14*100</f>
        <v>1.533494753833737</v>
      </c>
      <c r="F14" s="194">
        <v>234</v>
      </c>
      <c r="G14" s="359">
        <f>F14/B14*100</f>
        <v>18.886198547215496</v>
      </c>
      <c r="H14" s="194">
        <v>213</v>
      </c>
      <c r="I14" s="359">
        <f>H14/B14*100</f>
        <v>17.191283292978206</v>
      </c>
      <c r="J14" s="194">
        <v>140</v>
      </c>
      <c r="K14" s="359">
        <f>J14/B14*100</f>
        <v>11.299435028248588</v>
      </c>
      <c r="L14" s="194">
        <v>160</v>
      </c>
      <c r="M14" s="359">
        <f>L14/B14*100</f>
        <v>12.913640032284098</v>
      </c>
      <c r="N14" s="194">
        <v>18</v>
      </c>
      <c r="O14" s="359">
        <f>N14/B14*100</f>
        <v>1.4527845036319613</v>
      </c>
      <c r="P14" s="194">
        <v>119</v>
      </c>
      <c r="Q14" s="359">
        <f>P14/B14*100</f>
        <v>9.6045197740113</v>
      </c>
      <c r="R14" s="194">
        <v>173</v>
      </c>
      <c r="S14" s="359">
        <f>R14/B14*100</f>
        <v>13.962873284907182</v>
      </c>
      <c r="T14" s="194">
        <v>165</v>
      </c>
      <c r="U14" s="359">
        <f>T14/B14*100</f>
        <v>13.317191283292978</v>
      </c>
    </row>
    <row r="15" spans="1:21" s="147" customFormat="1" ht="9.75" customHeight="1">
      <c r="A15" s="350"/>
      <c r="B15" s="194"/>
      <c r="C15" s="324"/>
      <c r="D15" s="194"/>
      <c r="E15" s="359"/>
      <c r="F15" s="194"/>
      <c r="G15" s="359"/>
      <c r="H15" s="194"/>
      <c r="I15" s="359"/>
      <c r="J15" s="194"/>
      <c r="K15" s="359"/>
      <c r="L15" s="194"/>
      <c r="M15" s="359"/>
      <c r="N15" s="194"/>
      <c r="O15" s="359"/>
      <c r="P15" s="204"/>
      <c r="Q15" s="359"/>
      <c r="R15" s="204"/>
      <c r="S15" s="359"/>
      <c r="T15" s="204"/>
      <c r="U15" s="359"/>
    </row>
    <row r="16" spans="1:21" s="147" customFormat="1" ht="13.5">
      <c r="A16" s="78" t="s">
        <v>746</v>
      </c>
      <c r="B16" s="573">
        <v>1235</v>
      </c>
      <c r="C16" s="324">
        <v>100</v>
      </c>
      <c r="D16" s="573">
        <v>16</v>
      </c>
      <c r="E16" s="359">
        <f>D16/B16*100</f>
        <v>1.2955465587044535</v>
      </c>
      <c r="F16" s="573">
        <v>232</v>
      </c>
      <c r="G16" s="359">
        <f>F16/B16*100</f>
        <v>18.785425101214575</v>
      </c>
      <c r="H16" s="573">
        <v>219</v>
      </c>
      <c r="I16" s="359">
        <f>H16/B16*100</f>
        <v>17.732793522267208</v>
      </c>
      <c r="J16" s="573">
        <v>142</v>
      </c>
      <c r="K16" s="359">
        <f>J16/B16*100</f>
        <v>11.497975708502024</v>
      </c>
      <c r="L16" s="573">
        <v>172</v>
      </c>
      <c r="M16" s="359">
        <f>L16/B16*100</f>
        <v>13.927125506072874</v>
      </c>
      <c r="N16" s="573">
        <v>15</v>
      </c>
      <c r="O16" s="359">
        <f>N16/B16*100</f>
        <v>1.214574898785425</v>
      </c>
      <c r="P16" s="573">
        <v>110</v>
      </c>
      <c r="Q16" s="359">
        <f>P16/B16*100</f>
        <v>8.906882591093117</v>
      </c>
      <c r="R16" s="573">
        <v>179</v>
      </c>
      <c r="S16" s="359">
        <f>R16/B16*100</f>
        <v>14.493927125506072</v>
      </c>
      <c r="T16" s="573">
        <v>150</v>
      </c>
      <c r="U16" s="359">
        <f>T16/B16*100</f>
        <v>12.145748987854251</v>
      </c>
    </row>
    <row r="17" spans="1:21" s="147" customFormat="1" ht="13.5">
      <c r="A17" s="78" t="s">
        <v>512</v>
      </c>
      <c r="B17" s="573">
        <v>1250</v>
      </c>
      <c r="C17" s="324">
        <v>100</v>
      </c>
      <c r="D17" s="573">
        <v>19</v>
      </c>
      <c r="E17" s="359">
        <f>D17/B17*100</f>
        <v>1.52</v>
      </c>
      <c r="F17" s="573">
        <v>228</v>
      </c>
      <c r="G17" s="359">
        <f>F17/B17*100</f>
        <v>18.240000000000002</v>
      </c>
      <c r="H17" s="573">
        <v>220</v>
      </c>
      <c r="I17" s="359">
        <f>H17/B17*100</f>
        <v>17.599999999999998</v>
      </c>
      <c r="J17" s="573">
        <v>142</v>
      </c>
      <c r="K17" s="359">
        <f>J17/B17*100</f>
        <v>11.360000000000001</v>
      </c>
      <c r="L17" s="573">
        <v>167</v>
      </c>
      <c r="M17" s="359">
        <f>L17/B17*100</f>
        <v>13.36</v>
      </c>
      <c r="N17" s="573">
        <v>16</v>
      </c>
      <c r="O17" s="359">
        <f>N17/B17*100</f>
        <v>1.28</v>
      </c>
      <c r="P17" s="573">
        <v>118</v>
      </c>
      <c r="Q17" s="359">
        <f>P17/B17*100</f>
        <v>9.44</v>
      </c>
      <c r="R17" s="573">
        <v>172</v>
      </c>
      <c r="S17" s="359">
        <f>R17/B17*100</f>
        <v>13.76</v>
      </c>
      <c r="T17" s="573">
        <v>169</v>
      </c>
      <c r="U17" s="359">
        <f>T17/B17*100</f>
        <v>13.52</v>
      </c>
    </row>
    <row r="18" spans="1:21" s="147" customFormat="1" ht="13.5">
      <c r="A18" s="78" t="s">
        <v>513</v>
      </c>
      <c r="B18" s="573">
        <v>1242</v>
      </c>
      <c r="C18" s="324">
        <v>100</v>
      </c>
      <c r="D18" s="573">
        <v>20</v>
      </c>
      <c r="E18" s="359">
        <f>D18/B18*100</f>
        <v>1.610305958132045</v>
      </c>
      <c r="F18" s="573">
        <v>236</v>
      </c>
      <c r="G18" s="359">
        <f>F18/B18*100</f>
        <v>19.001610305958135</v>
      </c>
      <c r="H18" s="573">
        <v>209</v>
      </c>
      <c r="I18" s="359">
        <f>H18/B18*100</f>
        <v>16.82769726247987</v>
      </c>
      <c r="J18" s="573">
        <v>139</v>
      </c>
      <c r="K18" s="359">
        <f>J18/B18*100</f>
        <v>11.191626409017713</v>
      </c>
      <c r="L18" s="573">
        <v>155</v>
      </c>
      <c r="M18" s="359">
        <f>L18/B18*100</f>
        <v>12.47987117552335</v>
      </c>
      <c r="N18" s="573">
        <v>17</v>
      </c>
      <c r="O18" s="359">
        <f>N18/B18*100</f>
        <v>1.3687600644122384</v>
      </c>
      <c r="P18" s="573">
        <v>123</v>
      </c>
      <c r="Q18" s="359">
        <f>P18/B18*100</f>
        <v>9.903381642512077</v>
      </c>
      <c r="R18" s="573">
        <v>171</v>
      </c>
      <c r="S18" s="359">
        <f>R18/B18*100</f>
        <v>13.768115942028986</v>
      </c>
      <c r="T18" s="573">
        <v>173</v>
      </c>
      <c r="U18" s="359">
        <f>T18/B18*100</f>
        <v>13.929146537842191</v>
      </c>
    </row>
    <row r="19" spans="1:21" s="147" customFormat="1" ht="13.5">
      <c r="A19" s="78" t="s">
        <v>514</v>
      </c>
      <c r="B19" s="573">
        <v>1229</v>
      </c>
      <c r="C19" s="324">
        <v>100</v>
      </c>
      <c r="D19" s="573">
        <v>21</v>
      </c>
      <c r="E19" s="359">
        <f>D19/B19*100</f>
        <v>1.7087062652563059</v>
      </c>
      <c r="F19" s="573">
        <v>237</v>
      </c>
      <c r="G19" s="359">
        <f>F19/B19*100</f>
        <v>19.283970707892596</v>
      </c>
      <c r="H19" s="573">
        <v>203</v>
      </c>
      <c r="I19" s="359">
        <f>H19/B19*100</f>
        <v>16.517493897477625</v>
      </c>
      <c r="J19" s="573">
        <v>138</v>
      </c>
      <c r="K19" s="359">
        <f>J19/B19*100</f>
        <v>11.228641171684297</v>
      </c>
      <c r="L19" s="573">
        <v>146</v>
      </c>
      <c r="M19" s="359">
        <f>L19/B19*100</f>
        <v>11.879576891781937</v>
      </c>
      <c r="N19" s="573">
        <v>23</v>
      </c>
      <c r="O19" s="359">
        <f>N19/B19*100</f>
        <v>1.8714401952807163</v>
      </c>
      <c r="P19" s="573">
        <v>124</v>
      </c>
      <c r="Q19" s="359">
        <f>P19/B19*100</f>
        <v>10.089503661513426</v>
      </c>
      <c r="R19" s="573">
        <v>170</v>
      </c>
      <c r="S19" s="359">
        <f>R19/B19*100</f>
        <v>13.83238405207486</v>
      </c>
      <c r="T19" s="573">
        <v>166</v>
      </c>
      <c r="U19" s="359">
        <f>T19/B19*100</f>
        <v>13.506916192026036</v>
      </c>
    </row>
    <row r="20" spans="1:21" s="147" customFormat="1" ht="11.25" customHeight="1">
      <c r="A20" s="71"/>
      <c r="B20" s="194"/>
      <c r="C20" s="324"/>
      <c r="D20" s="194"/>
      <c r="E20" s="359"/>
      <c r="F20" s="194"/>
      <c r="G20" s="359"/>
      <c r="H20" s="194"/>
      <c r="I20" s="359"/>
      <c r="J20" s="194"/>
      <c r="K20" s="359"/>
      <c r="L20" s="194"/>
      <c r="M20" s="359"/>
      <c r="N20" s="194"/>
      <c r="O20" s="359"/>
      <c r="P20" s="204"/>
      <c r="Q20" s="359"/>
      <c r="R20" s="204"/>
      <c r="S20" s="359"/>
      <c r="T20" s="204"/>
      <c r="U20" s="359"/>
    </row>
    <row r="21" spans="1:21" s="147" customFormat="1" ht="13.5">
      <c r="A21" s="72"/>
      <c r="B21" s="194"/>
      <c r="C21" s="324"/>
      <c r="D21" s="194"/>
      <c r="E21" s="146" t="s">
        <v>12</v>
      </c>
      <c r="F21" s="194"/>
      <c r="G21" s="65"/>
      <c r="H21" s="194" t="s">
        <v>262</v>
      </c>
      <c r="I21" s="65"/>
      <c r="J21" s="194"/>
      <c r="K21" s="65"/>
      <c r="L21" s="194"/>
      <c r="M21" s="65"/>
      <c r="N21" s="194"/>
      <c r="O21" s="65"/>
      <c r="P21" s="204"/>
      <c r="Q21" s="359"/>
      <c r="R21" s="204"/>
      <c r="S21" s="359"/>
      <c r="T21" s="204"/>
      <c r="U21" s="359"/>
    </row>
    <row r="22" spans="1:21" s="147" customFormat="1" ht="13.5">
      <c r="A22" s="71" t="s">
        <v>410</v>
      </c>
      <c r="B22" s="210" t="s">
        <v>714</v>
      </c>
      <c r="C22" s="368" t="s">
        <v>714</v>
      </c>
      <c r="D22" s="210" t="s">
        <v>714</v>
      </c>
      <c r="E22" s="368" t="s">
        <v>714</v>
      </c>
      <c r="F22" s="210" t="s">
        <v>714</v>
      </c>
      <c r="G22" s="368" t="s">
        <v>714</v>
      </c>
      <c r="H22" s="210" t="s">
        <v>714</v>
      </c>
      <c r="I22" s="368" t="s">
        <v>714</v>
      </c>
      <c r="J22" s="210" t="s">
        <v>714</v>
      </c>
      <c r="K22" s="368" t="s">
        <v>714</v>
      </c>
      <c r="L22" s="210" t="s">
        <v>714</v>
      </c>
      <c r="M22" s="368" t="s">
        <v>714</v>
      </c>
      <c r="N22" s="210" t="s">
        <v>714</v>
      </c>
      <c r="O22" s="368" t="s">
        <v>714</v>
      </c>
      <c r="P22" s="210" t="s">
        <v>714</v>
      </c>
      <c r="Q22" s="574" t="s">
        <v>714</v>
      </c>
      <c r="R22" s="210" t="s">
        <v>714</v>
      </c>
      <c r="S22" s="574" t="s">
        <v>714</v>
      </c>
      <c r="T22" s="210" t="s">
        <v>714</v>
      </c>
      <c r="U22" s="574" t="s">
        <v>714</v>
      </c>
    </row>
    <row r="23" spans="1:21" s="147" customFormat="1" ht="13.5">
      <c r="A23" s="71" t="s">
        <v>479</v>
      </c>
      <c r="B23" s="194">
        <v>702</v>
      </c>
      <c r="C23" s="324">
        <v>100</v>
      </c>
      <c r="D23" s="194">
        <v>21</v>
      </c>
      <c r="E23" s="324">
        <f>D23/B23*100</f>
        <v>2.9914529914529915</v>
      </c>
      <c r="F23" s="194">
        <v>116</v>
      </c>
      <c r="G23" s="324">
        <f>F23/B23*100</f>
        <v>16.524216524216524</v>
      </c>
      <c r="H23" s="194">
        <v>86</v>
      </c>
      <c r="I23" s="324">
        <f>H23/B23*100</f>
        <v>12.250712250712251</v>
      </c>
      <c r="J23" s="194">
        <v>48</v>
      </c>
      <c r="K23" s="324">
        <f>J23/B23*100</f>
        <v>6.837606837606838</v>
      </c>
      <c r="L23" s="194">
        <v>84</v>
      </c>
      <c r="M23" s="324">
        <f>L23/B23*100</f>
        <v>11.965811965811966</v>
      </c>
      <c r="N23" s="194">
        <v>18</v>
      </c>
      <c r="O23" s="324">
        <f>N23/B23*100</f>
        <v>2.564102564102564</v>
      </c>
      <c r="P23" s="210">
        <v>108</v>
      </c>
      <c r="Q23" s="359">
        <f>P23/B23*100</f>
        <v>15.384615384615385</v>
      </c>
      <c r="R23" s="194">
        <v>153</v>
      </c>
      <c r="S23" s="359">
        <f>R23/B23*100</f>
        <v>21.794871794871796</v>
      </c>
      <c r="T23" s="194">
        <v>67</v>
      </c>
      <c r="U23" s="359">
        <f>T23/B23*100</f>
        <v>9.544159544159545</v>
      </c>
    </row>
    <row r="24" spans="1:21" s="147" customFormat="1" ht="13.5">
      <c r="A24" s="71" t="s">
        <v>511</v>
      </c>
      <c r="B24" s="194">
        <v>715</v>
      </c>
      <c r="C24" s="324">
        <v>100</v>
      </c>
      <c r="D24" s="194">
        <v>24</v>
      </c>
      <c r="E24" s="324">
        <f>D24/B24*100</f>
        <v>3.3566433566433567</v>
      </c>
      <c r="F24" s="194">
        <v>119</v>
      </c>
      <c r="G24" s="324">
        <f>F24/B24*100</f>
        <v>16.643356643356643</v>
      </c>
      <c r="H24" s="194">
        <v>106</v>
      </c>
      <c r="I24" s="324">
        <f>H24/B24*100</f>
        <v>14.825174825174825</v>
      </c>
      <c r="J24" s="194">
        <v>45</v>
      </c>
      <c r="K24" s="324">
        <f>J24/B24*100</f>
        <v>6.293706293706294</v>
      </c>
      <c r="L24" s="194">
        <v>83</v>
      </c>
      <c r="M24" s="324">
        <f>L24/B24*100</f>
        <v>11.608391608391608</v>
      </c>
      <c r="N24" s="194">
        <v>13</v>
      </c>
      <c r="O24" s="324">
        <f>N24/B24*100</f>
        <v>1.8181818181818181</v>
      </c>
      <c r="P24" s="210">
        <v>101</v>
      </c>
      <c r="Q24" s="359">
        <f>P24/B24*100</f>
        <v>14.125874125874127</v>
      </c>
      <c r="R24" s="194">
        <v>158</v>
      </c>
      <c r="S24" s="359">
        <f>R24/B24*100</f>
        <v>22.097902097902097</v>
      </c>
      <c r="T24" s="194">
        <v>68</v>
      </c>
      <c r="U24" s="359">
        <f>T24/B24*100</f>
        <v>9.51048951048951</v>
      </c>
    </row>
    <row r="25" spans="1:21" s="147" customFormat="1" ht="13.5">
      <c r="A25" s="71" t="s">
        <v>517</v>
      </c>
      <c r="B25" s="194">
        <v>709</v>
      </c>
      <c r="C25" s="324">
        <v>100</v>
      </c>
      <c r="D25" s="194">
        <v>18</v>
      </c>
      <c r="E25" s="324">
        <f>D25/B25*100</f>
        <v>2.538787023977433</v>
      </c>
      <c r="F25" s="194">
        <v>103</v>
      </c>
      <c r="G25" s="324">
        <f>F25/B25*100</f>
        <v>14.527503526093088</v>
      </c>
      <c r="H25" s="194">
        <v>111</v>
      </c>
      <c r="I25" s="324">
        <f>H25/B25*100</f>
        <v>15.655853314527505</v>
      </c>
      <c r="J25" s="194">
        <v>47</v>
      </c>
      <c r="K25" s="324">
        <f>J25/B25*100</f>
        <v>6.629055007052186</v>
      </c>
      <c r="L25" s="194">
        <v>87</v>
      </c>
      <c r="M25" s="324">
        <f>L25/B25*100</f>
        <v>12.270803949224259</v>
      </c>
      <c r="N25" s="194">
        <v>13</v>
      </c>
      <c r="O25" s="324">
        <f>N25/B25*100</f>
        <v>1.8335684062059237</v>
      </c>
      <c r="P25" s="210">
        <v>100</v>
      </c>
      <c r="Q25" s="359">
        <f>P25/B25*100</f>
        <v>14.104372355430183</v>
      </c>
      <c r="R25" s="194">
        <v>157</v>
      </c>
      <c r="S25" s="359">
        <f>R25/B25*100</f>
        <v>22.143864598025388</v>
      </c>
      <c r="T25" s="194">
        <v>73</v>
      </c>
      <c r="U25" s="359">
        <f>T25/B25*100</f>
        <v>10.296191819464035</v>
      </c>
    </row>
    <row r="26" spans="1:21" s="147" customFormat="1" ht="13.5">
      <c r="A26" s="367" t="s">
        <v>518</v>
      </c>
      <c r="B26" s="194">
        <v>691</v>
      </c>
      <c r="C26" s="324">
        <v>100</v>
      </c>
      <c r="D26" s="194">
        <v>16</v>
      </c>
      <c r="E26" s="324">
        <f>D26/B26*100</f>
        <v>2.3154848046309695</v>
      </c>
      <c r="F26" s="194">
        <v>95</v>
      </c>
      <c r="G26" s="324">
        <f>F26/B26*100</f>
        <v>13.748191027496382</v>
      </c>
      <c r="H26" s="68">
        <v>111</v>
      </c>
      <c r="I26" s="324">
        <f>H26/B26*100</f>
        <v>16.063675832127352</v>
      </c>
      <c r="J26" s="194">
        <v>44</v>
      </c>
      <c r="K26" s="324">
        <f>J26/B26*100</f>
        <v>6.367583212735166</v>
      </c>
      <c r="L26" s="194">
        <v>82</v>
      </c>
      <c r="M26" s="324">
        <f>L26/B26*100</f>
        <v>11.866859623733719</v>
      </c>
      <c r="N26" s="194">
        <v>11</v>
      </c>
      <c r="O26" s="324">
        <f>N26/B26*100</f>
        <v>1.5918958031837915</v>
      </c>
      <c r="P26" s="210">
        <v>104</v>
      </c>
      <c r="Q26" s="359">
        <f>P26/B26*100</f>
        <v>15.050651230101304</v>
      </c>
      <c r="R26" s="194">
        <v>147</v>
      </c>
      <c r="S26" s="359">
        <f>R26/B26*100</f>
        <v>21.273516642547033</v>
      </c>
      <c r="T26" s="194">
        <v>81</v>
      </c>
      <c r="U26" s="359">
        <f>T26/B26*100</f>
        <v>11.722141823444284</v>
      </c>
    </row>
    <row r="27" spans="1:21" s="147" customFormat="1" ht="9" customHeight="1">
      <c r="A27" s="350"/>
      <c r="B27" s="194"/>
      <c r="C27" s="324"/>
      <c r="D27" s="194"/>
      <c r="E27" s="324"/>
      <c r="F27" s="194"/>
      <c r="G27" s="324"/>
      <c r="H27" s="194"/>
      <c r="I27" s="324"/>
      <c r="J27" s="194"/>
      <c r="K27" s="324"/>
      <c r="L27" s="194"/>
      <c r="M27" s="324"/>
      <c r="N27" s="194"/>
      <c r="O27" s="324"/>
      <c r="P27" s="204"/>
      <c r="Q27" s="359"/>
      <c r="R27" s="204"/>
      <c r="S27" s="359"/>
      <c r="T27" s="204"/>
      <c r="U27" s="359"/>
    </row>
    <row r="28" spans="1:21" s="147" customFormat="1" ht="13.5">
      <c r="A28" s="78" t="s">
        <v>746</v>
      </c>
      <c r="B28" s="194">
        <v>695</v>
      </c>
      <c r="C28" s="324">
        <v>100</v>
      </c>
      <c r="D28" s="194">
        <v>14</v>
      </c>
      <c r="E28" s="324">
        <f>D28/B28*100</f>
        <v>2.014388489208633</v>
      </c>
      <c r="F28" s="194">
        <v>101</v>
      </c>
      <c r="G28" s="324">
        <f>F28/B28*100</f>
        <v>14.532374100719425</v>
      </c>
      <c r="H28" s="194">
        <v>112</v>
      </c>
      <c r="I28" s="324">
        <f>H28/B28*100</f>
        <v>16.115107913669064</v>
      </c>
      <c r="J28" s="194">
        <v>51</v>
      </c>
      <c r="K28" s="324">
        <f>J28/B28*100</f>
        <v>7.338129496402877</v>
      </c>
      <c r="L28" s="194">
        <v>86</v>
      </c>
      <c r="M28" s="324">
        <f>L28/B28*100</f>
        <v>12.37410071942446</v>
      </c>
      <c r="N28" s="194">
        <v>10</v>
      </c>
      <c r="O28" s="324">
        <f>N28/B28*100</f>
        <v>1.4388489208633095</v>
      </c>
      <c r="P28" s="204">
        <v>97</v>
      </c>
      <c r="Q28" s="359">
        <f>P28/B28*100</f>
        <v>13.956834532374101</v>
      </c>
      <c r="R28" s="204">
        <v>152</v>
      </c>
      <c r="S28" s="359">
        <f>R28/B28*100</f>
        <v>21.8705035971223</v>
      </c>
      <c r="T28" s="204">
        <v>73</v>
      </c>
      <c r="U28" s="359">
        <f>T28/B28*100</f>
        <v>10.503597122302159</v>
      </c>
    </row>
    <row r="29" spans="1:21" s="147" customFormat="1" ht="13.5">
      <c r="A29" s="78" t="s">
        <v>512</v>
      </c>
      <c r="B29" s="194">
        <v>696</v>
      </c>
      <c r="C29" s="324">
        <v>100</v>
      </c>
      <c r="D29" s="194">
        <v>17</v>
      </c>
      <c r="E29" s="324">
        <f>D29/B29*100</f>
        <v>2.442528735632184</v>
      </c>
      <c r="F29" s="194">
        <v>95</v>
      </c>
      <c r="G29" s="324">
        <f>F29/B29*100</f>
        <v>13.649425287356323</v>
      </c>
      <c r="H29" s="194">
        <v>116</v>
      </c>
      <c r="I29" s="324">
        <f>H29/B29*100</f>
        <v>16.666666666666664</v>
      </c>
      <c r="J29" s="194">
        <v>44</v>
      </c>
      <c r="K29" s="324">
        <f>J29/B29*100</f>
        <v>6.321839080459771</v>
      </c>
      <c r="L29" s="194">
        <v>85</v>
      </c>
      <c r="M29" s="324">
        <f>L29/B29*100</f>
        <v>12.21264367816092</v>
      </c>
      <c r="N29" s="194">
        <v>10</v>
      </c>
      <c r="O29" s="324">
        <f>N29/B29*100</f>
        <v>1.4367816091954022</v>
      </c>
      <c r="P29" s="204">
        <v>103</v>
      </c>
      <c r="Q29" s="359">
        <f>P29/B29*100</f>
        <v>14.798850574712644</v>
      </c>
      <c r="R29" s="204">
        <v>146</v>
      </c>
      <c r="S29" s="359">
        <f>R29/B29*100</f>
        <v>20.977011494252874</v>
      </c>
      <c r="T29" s="204">
        <v>80</v>
      </c>
      <c r="U29" s="359">
        <f>T29/B29*100</f>
        <v>11.494252873563218</v>
      </c>
    </row>
    <row r="30" spans="1:21" s="147" customFormat="1" ht="13.5">
      <c r="A30" s="78" t="s">
        <v>513</v>
      </c>
      <c r="B30" s="194">
        <v>689</v>
      </c>
      <c r="C30" s="324">
        <v>100</v>
      </c>
      <c r="D30" s="194">
        <v>16</v>
      </c>
      <c r="E30" s="324">
        <f>D30/B30*100</f>
        <v>2.3222060957910013</v>
      </c>
      <c r="F30" s="194">
        <v>92</v>
      </c>
      <c r="G30" s="324">
        <f>F30/B30*100</f>
        <v>13.352685050798257</v>
      </c>
      <c r="H30" s="194">
        <v>111</v>
      </c>
      <c r="I30" s="324">
        <f>H30/B30*100</f>
        <v>16.110304789550074</v>
      </c>
      <c r="J30" s="194">
        <v>40</v>
      </c>
      <c r="K30" s="324">
        <f>J30/B30*100</f>
        <v>5.805515239477503</v>
      </c>
      <c r="L30" s="194">
        <v>80</v>
      </c>
      <c r="M30" s="324">
        <f>L30/B30*100</f>
        <v>11.611030478955007</v>
      </c>
      <c r="N30" s="194">
        <v>11</v>
      </c>
      <c r="O30" s="324">
        <f>N30/B30*100</f>
        <v>1.5965166908563133</v>
      </c>
      <c r="P30" s="204">
        <v>109</v>
      </c>
      <c r="Q30" s="359">
        <f>P30/B30*100</f>
        <v>15.820029027576195</v>
      </c>
      <c r="R30" s="204">
        <v>145</v>
      </c>
      <c r="S30" s="359">
        <f>R30/B30*100</f>
        <v>21.04499274310595</v>
      </c>
      <c r="T30" s="204">
        <v>86</v>
      </c>
      <c r="U30" s="359">
        <f>T30/B30*100</f>
        <v>12.481857764876633</v>
      </c>
    </row>
    <row r="31" spans="1:21" s="147" customFormat="1" ht="13.5">
      <c r="A31" s="78" t="s">
        <v>514</v>
      </c>
      <c r="B31" s="194">
        <v>685</v>
      </c>
      <c r="C31" s="324">
        <v>100</v>
      </c>
      <c r="D31" s="194">
        <v>18</v>
      </c>
      <c r="E31" s="324">
        <f>D31/B31*100</f>
        <v>2.627737226277372</v>
      </c>
      <c r="F31" s="194">
        <v>93</v>
      </c>
      <c r="G31" s="324">
        <f>F31/B31*100</f>
        <v>13.576642335766422</v>
      </c>
      <c r="H31" s="194">
        <v>104</v>
      </c>
      <c r="I31" s="324">
        <f>H31/B31*100</f>
        <v>15.182481751824817</v>
      </c>
      <c r="J31" s="194">
        <v>40</v>
      </c>
      <c r="K31" s="324">
        <f>J31/B31*100</f>
        <v>5.839416058394161</v>
      </c>
      <c r="L31" s="194">
        <v>79</v>
      </c>
      <c r="M31" s="324">
        <f>L31/B31*100</f>
        <v>11.532846715328466</v>
      </c>
      <c r="N31" s="194">
        <v>14</v>
      </c>
      <c r="O31" s="324">
        <f>N31/B31*100</f>
        <v>2.0437956204379564</v>
      </c>
      <c r="P31" s="204">
        <v>109</v>
      </c>
      <c r="Q31" s="359">
        <f>P31/B31*100</f>
        <v>15.912408759124089</v>
      </c>
      <c r="R31" s="204">
        <v>145</v>
      </c>
      <c r="S31" s="359">
        <f>R31/B31*100</f>
        <v>21.16788321167883</v>
      </c>
      <c r="T31" s="204">
        <v>84</v>
      </c>
      <c r="U31" s="359">
        <f>T31/B31*100</f>
        <v>12.262773722627736</v>
      </c>
    </row>
    <row r="32" spans="1:21" s="147" customFormat="1" ht="13.5" customHeight="1">
      <c r="A32" s="71"/>
      <c r="B32" s="194"/>
      <c r="C32" s="324"/>
      <c r="D32" s="194"/>
      <c r="E32" s="298"/>
      <c r="F32" s="194"/>
      <c r="G32" s="298"/>
      <c r="H32" s="194"/>
      <c r="I32" s="298"/>
      <c r="J32" s="194"/>
      <c r="K32" s="298"/>
      <c r="L32" s="194"/>
      <c r="M32" s="298"/>
      <c r="N32" s="194"/>
      <c r="O32" s="298"/>
      <c r="P32" s="204"/>
      <c r="Q32" s="359"/>
      <c r="R32" s="204"/>
      <c r="S32" s="359"/>
      <c r="T32" s="204"/>
      <c r="U32" s="359"/>
    </row>
    <row r="33" spans="1:21" s="147" customFormat="1" ht="13.5">
      <c r="A33" s="72"/>
      <c r="B33" s="194"/>
      <c r="C33" s="324"/>
      <c r="D33" s="194"/>
      <c r="E33" s="146" t="s">
        <v>192</v>
      </c>
      <c r="F33" s="194"/>
      <c r="G33" s="65"/>
      <c r="H33" s="194" t="s">
        <v>262</v>
      </c>
      <c r="I33" s="65"/>
      <c r="J33" s="194"/>
      <c r="K33" s="65"/>
      <c r="L33" s="194"/>
      <c r="M33" s="65"/>
      <c r="N33" s="194"/>
      <c r="O33" s="65"/>
      <c r="P33" s="204"/>
      <c r="Q33" s="359"/>
      <c r="R33" s="204"/>
      <c r="S33" s="359"/>
      <c r="T33" s="204"/>
      <c r="U33" s="359"/>
    </row>
    <row r="34" spans="1:21" s="147" customFormat="1" ht="13.5">
      <c r="A34" s="71" t="s">
        <v>410</v>
      </c>
      <c r="B34" s="210" t="s">
        <v>714</v>
      </c>
      <c r="C34" s="368" t="s">
        <v>714</v>
      </c>
      <c r="D34" s="210" t="s">
        <v>714</v>
      </c>
      <c r="E34" s="368" t="s">
        <v>714</v>
      </c>
      <c r="F34" s="210" t="s">
        <v>714</v>
      </c>
      <c r="G34" s="368" t="s">
        <v>714</v>
      </c>
      <c r="H34" s="210" t="s">
        <v>714</v>
      </c>
      <c r="I34" s="368" t="s">
        <v>714</v>
      </c>
      <c r="J34" s="210" t="s">
        <v>714</v>
      </c>
      <c r="K34" s="368" t="s">
        <v>714</v>
      </c>
      <c r="L34" s="210" t="s">
        <v>714</v>
      </c>
      <c r="M34" s="368" t="s">
        <v>714</v>
      </c>
      <c r="N34" s="210" t="s">
        <v>714</v>
      </c>
      <c r="O34" s="368" t="s">
        <v>714</v>
      </c>
      <c r="P34" s="210" t="s">
        <v>714</v>
      </c>
      <c r="Q34" s="574" t="s">
        <v>714</v>
      </c>
      <c r="R34" s="210" t="s">
        <v>714</v>
      </c>
      <c r="S34" s="574" t="s">
        <v>714</v>
      </c>
      <c r="T34" s="210" t="s">
        <v>714</v>
      </c>
      <c r="U34" s="574" t="s">
        <v>714</v>
      </c>
    </row>
    <row r="35" spans="1:21" s="147" customFormat="1" ht="13.5">
      <c r="A35" s="71" t="s">
        <v>479</v>
      </c>
      <c r="B35" s="194">
        <v>524</v>
      </c>
      <c r="C35" s="324">
        <v>100</v>
      </c>
      <c r="D35" s="194">
        <v>3</v>
      </c>
      <c r="E35" s="324">
        <f>D35/B35*100</f>
        <v>0.5725190839694656</v>
      </c>
      <c r="F35" s="194">
        <v>114</v>
      </c>
      <c r="G35" s="324">
        <f>F35/B35*100</f>
        <v>21.755725190839694</v>
      </c>
      <c r="H35" s="194">
        <v>91</v>
      </c>
      <c r="I35" s="324">
        <f>H35/B35*100</f>
        <v>17.36641221374046</v>
      </c>
      <c r="J35" s="194">
        <v>83</v>
      </c>
      <c r="K35" s="324">
        <f>J35/B35*100</f>
        <v>15.839694656488549</v>
      </c>
      <c r="L35" s="194">
        <v>90</v>
      </c>
      <c r="M35" s="324">
        <f>L35/B35*100</f>
        <v>17.17557251908397</v>
      </c>
      <c r="N35" s="194">
        <v>11</v>
      </c>
      <c r="O35" s="324">
        <f>N35/B35*100</f>
        <v>2.099236641221374</v>
      </c>
      <c r="P35" s="194">
        <v>17</v>
      </c>
      <c r="Q35" s="359">
        <f>P35/B35*100</f>
        <v>3.2442748091603053</v>
      </c>
      <c r="R35" s="194">
        <v>32</v>
      </c>
      <c r="S35" s="359">
        <f>R35/B35*100</f>
        <v>6.106870229007633</v>
      </c>
      <c r="T35" s="194">
        <v>85</v>
      </c>
      <c r="U35" s="359">
        <f>T35/B35*100</f>
        <v>16.221374045801525</v>
      </c>
    </row>
    <row r="36" spans="1:21" s="147" customFormat="1" ht="13.5">
      <c r="A36" s="71" t="s">
        <v>511</v>
      </c>
      <c r="B36" s="194">
        <v>532</v>
      </c>
      <c r="C36" s="324">
        <v>100</v>
      </c>
      <c r="D36" s="194">
        <v>3</v>
      </c>
      <c r="E36" s="324">
        <f>D36/B36*100</f>
        <v>0.5639097744360901</v>
      </c>
      <c r="F36" s="194">
        <v>119</v>
      </c>
      <c r="G36" s="324">
        <f>F36/B36*100</f>
        <v>22.36842105263158</v>
      </c>
      <c r="H36" s="194">
        <v>108</v>
      </c>
      <c r="I36" s="324">
        <f>H36/B36*100</f>
        <v>20.30075187969925</v>
      </c>
      <c r="J36" s="194">
        <v>78</v>
      </c>
      <c r="K36" s="324">
        <f>J36/B36*100</f>
        <v>14.661654135338345</v>
      </c>
      <c r="L36" s="194">
        <v>93</v>
      </c>
      <c r="M36" s="324">
        <f>L36/B36*100</f>
        <v>17.481203007518797</v>
      </c>
      <c r="N36" s="194">
        <v>7</v>
      </c>
      <c r="O36" s="324">
        <f>N36/B36*100</f>
        <v>1.3157894736842104</v>
      </c>
      <c r="P36" s="194">
        <v>16</v>
      </c>
      <c r="Q36" s="359">
        <f>P36/B36*100</f>
        <v>3.007518796992481</v>
      </c>
      <c r="R36" s="194">
        <v>26</v>
      </c>
      <c r="S36" s="359">
        <f>R36/B36*100</f>
        <v>4.887218045112782</v>
      </c>
      <c r="T36" s="194">
        <v>81</v>
      </c>
      <c r="U36" s="359">
        <f>T36/B36*100</f>
        <v>15.225563909774436</v>
      </c>
    </row>
    <row r="37" spans="1:21" s="147" customFormat="1" ht="13.5">
      <c r="A37" s="367" t="s">
        <v>517</v>
      </c>
      <c r="B37" s="194">
        <v>538</v>
      </c>
      <c r="C37" s="324">
        <v>100</v>
      </c>
      <c r="D37" s="194">
        <v>2</v>
      </c>
      <c r="E37" s="324">
        <f>D37/B37*100</f>
        <v>0.37174721189591076</v>
      </c>
      <c r="F37" s="194">
        <v>116</v>
      </c>
      <c r="G37" s="324">
        <f>F37/B37*100</f>
        <v>21.561338289962826</v>
      </c>
      <c r="H37" s="194">
        <v>114</v>
      </c>
      <c r="I37" s="324">
        <f>H37/B37*100</f>
        <v>21.189591078066915</v>
      </c>
      <c r="J37" s="194">
        <v>88</v>
      </c>
      <c r="K37" s="324">
        <f>J37/B37*100</f>
        <v>16.356877323420075</v>
      </c>
      <c r="L37" s="194">
        <v>89</v>
      </c>
      <c r="M37" s="324">
        <f>L37/B37*100</f>
        <v>16.54275092936803</v>
      </c>
      <c r="N37" s="194">
        <v>7</v>
      </c>
      <c r="O37" s="324">
        <f>N37/B37*100</f>
        <v>1.3011152416356877</v>
      </c>
      <c r="P37" s="194">
        <v>15</v>
      </c>
      <c r="Q37" s="359">
        <f>P37/B37*100</f>
        <v>2.7881040892193307</v>
      </c>
      <c r="R37" s="194">
        <v>28</v>
      </c>
      <c r="S37" s="359">
        <f>R37/B37*100</f>
        <v>5.204460966542751</v>
      </c>
      <c r="T37" s="194">
        <v>80</v>
      </c>
      <c r="U37" s="359">
        <f>T37/B37*100</f>
        <v>14.869888475836431</v>
      </c>
    </row>
    <row r="38" spans="1:21" s="147" customFormat="1" ht="13.5">
      <c r="A38" s="367" t="s">
        <v>518</v>
      </c>
      <c r="B38" s="194">
        <v>548</v>
      </c>
      <c r="C38" s="324">
        <f>SUM(E38+G38+I38+K38+M38+O38+Q38+S38+U38)</f>
        <v>100</v>
      </c>
      <c r="D38" s="194">
        <v>3</v>
      </c>
      <c r="E38" s="324">
        <f>D38/B38*100</f>
        <v>0.5474452554744526</v>
      </c>
      <c r="F38" s="194">
        <v>138</v>
      </c>
      <c r="G38" s="324">
        <f>F38/B38*100</f>
        <v>25.18248175182482</v>
      </c>
      <c r="H38" s="194">
        <v>102</v>
      </c>
      <c r="I38" s="324">
        <f>H38/B38*100</f>
        <v>18.613138686131386</v>
      </c>
      <c r="J38" s="194">
        <v>97</v>
      </c>
      <c r="K38" s="324">
        <f>J38/B38*100</f>
        <v>17.7007299270073</v>
      </c>
      <c r="L38" s="194">
        <v>78</v>
      </c>
      <c r="M38" s="324">
        <f>L38/B38*100</f>
        <v>14.233576642335766</v>
      </c>
      <c r="N38" s="194">
        <v>6</v>
      </c>
      <c r="O38" s="324">
        <f>N38/B38*100</f>
        <v>1.094890510948905</v>
      </c>
      <c r="P38" s="194">
        <v>14</v>
      </c>
      <c r="Q38" s="359">
        <f>P38/B38*100</f>
        <v>2.5547445255474455</v>
      </c>
      <c r="R38" s="194">
        <v>26</v>
      </c>
      <c r="S38" s="359">
        <f>R38/B38*100</f>
        <v>4.744525547445255</v>
      </c>
      <c r="T38" s="194">
        <v>84</v>
      </c>
      <c r="U38" s="359">
        <f>T38/B38*100</f>
        <v>15.328467153284672</v>
      </c>
    </row>
    <row r="39" spans="1:21" s="147" customFormat="1" ht="7.5" customHeight="1">
      <c r="A39" s="350"/>
      <c r="B39" s="194"/>
      <c r="C39" s="324"/>
      <c r="D39" s="194"/>
      <c r="E39" s="324"/>
      <c r="F39" s="194"/>
      <c r="G39" s="324"/>
      <c r="H39" s="194"/>
      <c r="I39" s="324"/>
      <c r="J39" s="194"/>
      <c r="K39" s="324"/>
      <c r="L39" s="194"/>
      <c r="M39" s="324"/>
      <c r="N39" s="194"/>
      <c r="O39" s="324"/>
      <c r="P39" s="194"/>
      <c r="Q39" s="359"/>
      <c r="R39" s="194"/>
      <c r="S39" s="359"/>
      <c r="T39" s="194"/>
      <c r="U39" s="359"/>
    </row>
    <row r="40" spans="1:22" s="147" customFormat="1" ht="13.5">
      <c r="A40" s="78" t="s">
        <v>746</v>
      </c>
      <c r="B40" s="208">
        <v>541</v>
      </c>
      <c r="C40" s="324">
        <v>100</v>
      </c>
      <c r="D40" s="74">
        <v>2</v>
      </c>
      <c r="E40" s="324">
        <f>D40/B40*100</f>
        <v>0.36968576709796674</v>
      </c>
      <c r="F40" s="194">
        <v>131</v>
      </c>
      <c r="G40" s="324">
        <f>F40/B40*100</f>
        <v>24.214417744916823</v>
      </c>
      <c r="H40" s="194">
        <v>107</v>
      </c>
      <c r="I40" s="324">
        <f>H40/B40*100</f>
        <v>19.77818853974122</v>
      </c>
      <c r="J40" s="194">
        <v>92</v>
      </c>
      <c r="K40" s="324">
        <f>J40/B40*100</f>
        <v>17.005545286506468</v>
      </c>
      <c r="L40" s="194">
        <v>87</v>
      </c>
      <c r="M40" s="324">
        <f>L40/B40*100</f>
        <v>16.081330868761555</v>
      </c>
      <c r="N40" s="194">
        <v>5</v>
      </c>
      <c r="O40" s="324">
        <f>N40/B40*100</f>
        <v>0.9242144177449169</v>
      </c>
      <c r="P40" s="204">
        <v>13</v>
      </c>
      <c r="Q40" s="359">
        <f>P40/B40*100</f>
        <v>2.4029574861367835</v>
      </c>
      <c r="R40" s="204">
        <v>27</v>
      </c>
      <c r="S40" s="359">
        <f>R40/B40*100</f>
        <v>4.990757855822551</v>
      </c>
      <c r="T40" s="204">
        <v>78</v>
      </c>
      <c r="U40" s="359">
        <f>T40/B40*100</f>
        <v>14.417744916820702</v>
      </c>
      <c r="V40" s="167"/>
    </row>
    <row r="41" spans="1:22" s="147" customFormat="1" ht="13.5">
      <c r="A41" s="78" t="s">
        <v>512</v>
      </c>
      <c r="B41" s="208">
        <v>554</v>
      </c>
      <c r="C41" s="324">
        <v>100</v>
      </c>
      <c r="D41" s="194">
        <v>2</v>
      </c>
      <c r="E41" s="324">
        <f>D41/B41*100</f>
        <v>0.36101083032490977</v>
      </c>
      <c r="F41" s="194">
        <v>133</v>
      </c>
      <c r="G41" s="324">
        <f>F41/B41*100</f>
        <v>24.0072202166065</v>
      </c>
      <c r="H41" s="194">
        <v>104</v>
      </c>
      <c r="I41" s="324">
        <f>H41/B41*100</f>
        <v>18.772563176895307</v>
      </c>
      <c r="J41" s="194">
        <v>98</v>
      </c>
      <c r="K41" s="324">
        <f>J41/B41*100</f>
        <v>17.689530685920577</v>
      </c>
      <c r="L41" s="194">
        <v>82</v>
      </c>
      <c r="M41" s="324">
        <f>L41/B41*100</f>
        <v>14.801444043321299</v>
      </c>
      <c r="N41" s="194">
        <v>6</v>
      </c>
      <c r="O41" s="324">
        <f>N41/B41*100</f>
        <v>1.083032490974729</v>
      </c>
      <c r="P41" s="204">
        <v>15</v>
      </c>
      <c r="Q41" s="359">
        <f>P41/B41*100</f>
        <v>2.707581227436823</v>
      </c>
      <c r="R41" s="204">
        <v>26</v>
      </c>
      <c r="S41" s="359">
        <f>R41/B41*100</f>
        <v>4.693140794223827</v>
      </c>
      <c r="T41" s="204">
        <v>89</v>
      </c>
      <c r="U41" s="359">
        <f>T41/B41*100</f>
        <v>16.064981949458485</v>
      </c>
      <c r="V41" s="167"/>
    </row>
    <row r="42" spans="1:22" s="147" customFormat="1" ht="13.5">
      <c r="A42" s="78" t="s">
        <v>513</v>
      </c>
      <c r="B42" s="208">
        <v>553</v>
      </c>
      <c r="C42" s="324">
        <f>SUM(E42+G42+I42+K42+M42+O42+Q42+S42+U42)</f>
        <v>100</v>
      </c>
      <c r="D42" s="194">
        <v>4</v>
      </c>
      <c r="E42" s="324">
        <f>D42/B42*100</f>
        <v>0.7233273056057866</v>
      </c>
      <c r="F42" s="194">
        <v>144</v>
      </c>
      <c r="G42" s="324">
        <f>F42/B42*100</f>
        <v>26.03978300180832</v>
      </c>
      <c r="H42" s="194">
        <v>98</v>
      </c>
      <c r="I42" s="324">
        <f>H42/B42*100</f>
        <v>17.72151898734177</v>
      </c>
      <c r="J42" s="194">
        <v>98</v>
      </c>
      <c r="K42" s="324">
        <f>J42/B42*100</f>
        <v>17.72151898734177</v>
      </c>
      <c r="L42" s="194">
        <v>75</v>
      </c>
      <c r="M42" s="324">
        <f>L42/B42*100</f>
        <v>13.5623869801085</v>
      </c>
      <c r="N42" s="194">
        <v>6</v>
      </c>
      <c r="O42" s="324">
        <f>N42/B42*100</f>
        <v>1.0849909584086799</v>
      </c>
      <c r="P42" s="204">
        <v>15</v>
      </c>
      <c r="Q42" s="359">
        <f>P42/B42*100</f>
        <v>2.7124773960216997</v>
      </c>
      <c r="R42" s="204">
        <v>26</v>
      </c>
      <c r="S42" s="359">
        <f>R42/B42*100</f>
        <v>4.701627486437613</v>
      </c>
      <c r="T42" s="204">
        <v>87</v>
      </c>
      <c r="U42" s="359">
        <f>T42/B42*100</f>
        <v>15.732368896925857</v>
      </c>
      <c r="V42" s="167"/>
    </row>
    <row r="43" spans="1:22" s="147" customFormat="1" ht="15" customHeight="1">
      <c r="A43" s="79" t="s">
        <v>514</v>
      </c>
      <c r="B43" s="369">
        <v>543</v>
      </c>
      <c r="C43" s="327">
        <v>100</v>
      </c>
      <c r="D43" s="212">
        <v>4</v>
      </c>
      <c r="E43" s="327">
        <f>D43/B43*100</f>
        <v>0.7366482504604052</v>
      </c>
      <c r="F43" s="212">
        <v>145</v>
      </c>
      <c r="G43" s="327">
        <f>F43/B43*100</f>
        <v>26.703499079189687</v>
      </c>
      <c r="H43" s="212">
        <v>99</v>
      </c>
      <c r="I43" s="327">
        <f>H43/B43*100</f>
        <v>18.23204419889503</v>
      </c>
      <c r="J43" s="212">
        <v>98</v>
      </c>
      <c r="K43" s="327">
        <f>J43/B43*100</f>
        <v>18.047882136279927</v>
      </c>
      <c r="L43" s="212">
        <v>67</v>
      </c>
      <c r="M43" s="327">
        <f>L43/B43*100</f>
        <v>12.338858195211786</v>
      </c>
      <c r="N43" s="212">
        <v>8</v>
      </c>
      <c r="O43" s="327">
        <f>N43/B43*100</f>
        <v>1.4732965009208103</v>
      </c>
      <c r="P43" s="212">
        <v>15</v>
      </c>
      <c r="Q43" s="370">
        <f>P43/B43*100</f>
        <v>2.7624309392265194</v>
      </c>
      <c r="R43" s="212">
        <v>25</v>
      </c>
      <c r="S43" s="370">
        <f>R43/B43*100</f>
        <v>4.6040515653775325</v>
      </c>
      <c r="T43" s="212">
        <v>82</v>
      </c>
      <c r="U43" s="370">
        <f>T43/B43*100</f>
        <v>15.101289134438305</v>
      </c>
      <c r="V43" s="167"/>
    </row>
    <row r="44" spans="1:20" s="182" customFormat="1" ht="19.5" customHeight="1">
      <c r="A44" s="181" t="s">
        <v>843</v>
      </c>
      <c r="B44" s="197"/>
      <c r="D44" s="197"/>
      <c r="F44" s="197"/>
      <c r="H44" s="197"/>
      <c r="J44" s="197"/>
      <c r="L44" s="197"/>
      <c r="N44" s="197"/>
      <c r="P44" s="197"/>
      <c r="R44" s="197"/>
      <c r="T44" s="197"/>
    </row>
    <row r="45" spans="1:20" s="182" customFormat="1" ht="13.5">
      <c r="A45" s="202" t="s">
        <v>840</v>
      </c>
      <c r="B45" s="194"/>
      <c r="C45" s="197"/>
      <c r="D45" s="197"/>
      <c r="E45" s="197"/>
      <c r="F45" s="197"/>
      <c r="G45" s="222"/>
      <c r="H45" s="222"/>
      <c r="I45" s="222"/>
      <c r="J45" s="278"/>
      <c r="K45" s="14"/>
      <c r="L45" s="278"/>
      <c r="N45" s="197"/>
      <c r="P45" s="197"/>
      <c r="R45" s="197"/>
      <c r="T45" s="197"/>
    </row>
  </sheetData>
  <sheetProtection/>
  <mergeCells count="21">
    <mergeCell ref="J5:K5"/>
    <mergeCell ref="S6:S7"/>
    <mergeCell ref="E6:E7"/>
    <mergeCell ref="N5:O5"/>
    <mergeCell ref="I6:I7"/>
    <mergeCell ref="R5:S5"/>
    <mergeCell ref="L5:M5"/>
    <mergeCell ref="K6:K7"/>
    <mergeCell ref="A5:A7"/>
    <mergeCell ref="B5:C5"/>
    <mergeCell ref="D5:E5"/>
    <mergeCell ref="F5:G5"/>
    <mergeCell ref="H5:I5"/>
    <mergeCell ref="C6:C7"/>
    <mergeCell ref="G6:G7"/>
    <mergeCell ref="U6:U7"/>
    <mergeCell ref="P5:Q5"/>
    <mergeCell ref="T5:U5"/>
    <mergeCell ref="M6:M7"/>
    <mergeCell ref="O6:O7"/>
    <mergeCell ref="Q6:Q7"/>
  </mergeCells>
  <printOptions/>
  <pageMargins left="0.3937007874015748" right="0.1968503937007874" top="0.5511811023622047" bottom="0.5118110236220472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88671875" style="9" customWidth="1"/>
    <col min="2" max="2" width="11.77734375" style="9" customWidth="1"/>
    <col min="3" max="3" width="8.99609375" style="9" bestFit="1" customWidth="1"/>
    <col min="4" max="4" width="11.77734375" style="9" customWidth="1"/>
    <col min="5" max="5" width="8.99609375" style="9" bestFit="1" customWidth="1"/>
    <col min="6" max="6" width="11.77734375" style="9" customWidth="1"/>
    <col min="7" max="7" width="8.99609375" style="9" bestFit="1" customWidth="1"/>
    <col min="8" max="8" width="11.77734375" style="9" customWidth="1"/>
    <col min="9" max="9" width="8.99609375" style="9" bestFit="1" customWidth="1"/>
    <col min="10" max="10" width="11.77734375" style="9" customWidth="1"/>
    <col min="11" max="11" width="8.21484375" style="9" customWidth="1"/>
    <col min="12" max="12" width="12.21484375" style="9" customWidth="1"/>
    <col min="13" max="13" width="10.77734375" style="17" customWidth="1"/>
    <col min="14" max="14" width="12.88671875" style="183" bestFit="1" customWidth="1"/>
    <col min="15" max="15" width="9.5546875" style="454" bestFit="1" customWidth="1"/>
    <col min="16" max="19" width="10.99609375" style="9" customWidth="1"/>
    <col min="20" max="16384" width="8.88671875" style="9" customWidth="1"/>
  </cols>
  <sheetData>
    <row r="2" spans="1:15" s="4" customFormat="1" ht="18.75">
      <c r="A2" s="11" t="s">
        <v>484</v>
      </c>
      <c r="B2" s="11"/>
      <c r="C2" s="11"/>
      <c r="D2" s="11"/>
      <c r="E2" s="11"/>
      <c r="H2" s="5"/>
      <c r="I2" s="5"/>
      <c r="J2" s="5"/>
      <c r="M2" s="12"/>
      <c r="N2" s="182"/>
      <c r="O2" s="188"/>
    </row>
    <row r="3" spans="1:15" s="4" customFormat="1" ht="15" customHeight="1">
      <c r="A3" s="5"/>
      <c r="B3" s="5"/>
      <c r="H3" s="5"/>
      <c r="I3" s="5"/>
      <c r="J3" s="5"/>
      <c r="M3" s="12"/>
      <c r="N3" s="182"/>
      <c r="O3" s="188"/>
    </row>
    <row r="4" spans="1:15" ht="15" customHeight="1">
      <c r="A4" s="76" t="s">
        <v>778</v>
      </c>
      <c r="B4" s="180"/>
      <c r="C4" s="180"/>
      <c r="D4" s="180"/>
      <c r="E4" s="180"/>
      <c r="F4" s="180"/>
      <c r="G4" s="180"/>
      <c r="H4" s="180"/>
      <c r="I4" s="180"/>
      <c r="J4" s="180"/>
      <c r="K4" s="182"/>
      <c r="L4" s="182"/>
      <c r="M4" s="188"/>
      <c r="N4" s="182"/>
      <c r="O4" s="188"/>
    </row>
    <row r="5" spans="1:19" ht="15" customHeight="1">
      <c r="A5" s="613" t="s">
        <v>283</v>
      </c>
      <c r="B5" s="607">
        <v>2009</v>
      </c>
      <c r="C5" s="607"/>
      <c r="D5" s="611">
        <v>2010</v>
      </c>
      <c r="E5" s="606"/>
      <c r="F5" s="607">
        <v>2011</v>
      </c>
      <c r="G5" s="607"/>
      <c r="H5" s="611">
        <v>2012</v>
      </c>
      <c r="I5" s="629"/>
      <c r="J5" s="611">
        <v>2013</v>
      </c>
      <c r="K5" s="629"/>
      <c r="L5" s="611">
        <v>2014</v>
      </c>
      <c r="M5" s="629"/>
      <c r="N5" s="611">
        <v>2015</v>
      </c>
      <c r="O5" s="629"/>
      <c r="P5" s="607">
        <v>2016</v>
      </c>
      <c r="Q5" s="607"/>
      <c r="R5" s="611">
        <v>2017</v>
      </c>
      <c r="S5" s="629"/>
    </row>
    <row r="6" spans="1:19" ht="15" customHeight="1">
      <c r="A6" s="613"/>
      <c r="B6" s="70" t="s">
        <v>415</v>
      </c>
      <c r="C6" s="70" t="s">
        <v>416</v>
      </c>
      <c r="D6" s="70" t="s">
        <v>417</v>
      </c>
      <c r="E6" s="70" t="s">
        <v>418</v>
      </c>
      <c r="F6" s="70" t="s">
        <v>417</v>
      </c>
      <c r="G6" s="70" t="s">
        <v>418</v>
      </c>
      <c r="H6" s="70" t="s">
        <v>417</v>
      </c>
      <c r="I6" s="70" t="s">
        <v>418</v>
      </c>
      <c r="J6" s="70" t="s">
        <v>417</v>
      </c>
      <c r="K6" s="77" t="s">
        <v>418</v>
      </c>
      <c r="L6" s="70" t="s">
        <v>417</v>
      </c>
      <c r="M6" s="189" t="s">
        <v>418</v>
      </c>
      <c r="N6" s="70" t="s">
        <v>482</v>
      </c>
      <c r="O6" s="189" t="s">
        <v>483</v>
      </c>
      <c r="P6" s="70" t="s">
        <v>524</v>
      </c>
      <c r="Q6" s="77" t="s">
        <v>525</v>
      </c>
      <c r="R6" s="70" t="s">
        <v>524</v>
      </c>
      <c r="S6" s="189" t="s">
        <v>525</v>
      </c>
    </row>
    <row r="7" spans="1:19" ht="15" customHeight="1">
      <c r="A7" s="497" t="s">
        <v>161</v>
      </c>
      <c r="B7" s="498">
        <v>2489781</v>
      </c>
      <c r="C7" s="499">
        <v>100.00000000000001</v>
      </c>
      <c r="D7" s="498">
        <v>2511676</v>
      </c>
      <c r="E7" s="500">
        <v>99.99999999999999</v>
      </c>
      <c r="F7" s="498">
        <v>2507271</v>
      </c>
      <c r="G7" s="499">
        <v>99.99999999999999</v>
      </c>
      <c r="H7" s="498">
        <v>2505644</v>
      </c>
      <c r="I7" s="499">
        <v>100.00000000000003</v>
      </c>
      <c r="J7" s="498">
        <v>2501588</v>
      </c>
      <c r="K7" s="499">
        <v>100</v>
      </c>
      <c r="L7" s="501">
        <v>2493264</v>
      </c>
      <c r="M7" s="502">
        <v>100</v>
      </c>
      <c r="N7" s="501">
        <f>SUM(N9:N26)</f>
        <v>2487829</v>
      </c>
      <c r="O7" s="502">
        <f>SUM(O9:O26)</f>
        <v>100</v>
      </c>
      <c r="P7" s="190">
        <v>2484557</v>
      </c>
      <c r="Q7" s="510">
        <v>100</v>
      </c>
      <c r="R7" s="167">
        <f>SUM(R9:R26)</f>
        <v>2475231</v>
      </c>
      <c r="S7" s="191">
        <f>SUM(S9:S26)</f>
        <v>99.99999999999999</v>
      </c>
    </row>
    <row r="8" spans="1:19" ht="15" customHeight="1">
      <c r="A8" s="72"/>
      <c r="B8" s="65"/>
      <c r="C8" s="7"/>
      <c r="D8" s="65"/>
      <c r="E8" s="7"/>
      <c r="F8" s="65"/>
      <c r="G8" s="7"/>
      <c r="H8" s="65"/>
      <c r="I8" s="7"/>
      <c r="J8" s="65"/>
      <c r="K8" s="192"/>
      <c r="L8" s="167"/>
      <c r="M8" s="191"/>
      <c r="N8" s="167"/>
      <c r="O8" s="191"/>
      <c r="P8" s="65"/>
      <c r="Q8" s="192"/>
      <c r="R8" s="167"/>
      <c r="S8" s="191"/>
    </row>
    <row r="9" spans="1:19" ht="15" customHeight="1">
      <c r="A9" s="71" t="s">
        <v>419</v>
      </c>
      <c r="B9" s="65">
        <v>102104</v>
      </c>
      <c r="C9" s="7">
        <v>4.100922932579211</v>
      </c>
      <c r="D9" s="65">
        <v>102583</v>
      </c>
      <c r="E9" s="7">
        <v>4.084244942420917</v>
      </c>
      <c r="F9" s="65">
        <v>103704</v>
      </c>
      <c r="G9" s="7">
        <v>4.136130478117443</v>
      </c>
      <c r="H9" s="65">
        <v>103360</v>
      </c>
      <c r="I9" s="7">
        <v>4.125087203130214</v>
      </c>
      <c r="J9" s="65">
        <v>102513</v>
      </c>
      <c r="K9" s="7">
        <v>4.097917003119619</v>
      </c>
      <c r="L9" s="167">
        <v>102401</v>
      </c>
      <c r="M9" s="191">
        <v>4.10710618691001</v>
      </c>
      <c r="N9" s="167">
        <f aca="true" t="shared" si="0" ref="N9:N26">N30+N51</f>
        <v>101327</v>
      </c>
      <c r="O9" s="191">
        <f aca="true" t="shared" si="1" ref="O9:O26">N9/$N$7*100</f>
        <v>4.072908547974961</v>
      </c>
      <c r="P9" s="65">
        <v>99198</v>
      </c>
      <c r="Q9" s="7">
        <v>3.9925829836063333</v>
      </c>
      <c r="R9" s="167">
        <f aca="true" t="shared" si="2" ref="R9:R26">R30+R51</f>
        <v>93774</v>
      </c>
      <c r="S9" s="191">
        <f>R9/$R$7*100</f>
        <v>3.788494891991899</v>
      </c>
    </row>
    <row r="10" spans="1:19" ht="15" customHeight="1">
      <c r="A10" s="71" t="s">
        <v>420</v>
      </c>
      <c r="B10" s="65">
        <v>131086</v>
      </c>
      <c r="C10" s="7">
        <v>5.264961054807632</v>
      </c>
      <c r="D10" s="65">
        <v>119844</v>
      </c>
      <c r="E10" s="7">
        <v>4.771475301750703</v>
      </c>
      <c r="F10" s="65">
        <v>112610</v>
      </c>
      <c r="G10" s="7">
        <v>4.491337394322352</v>
      </c>
      <c r="H10" s="65">
        <v>111483</v>
      </c>
      <c r="I10" s="7">
        <v>4.449275316046494</v>
      </c>
      <c r="J10" s="65">
        <v>108592</v>
      </c>
      <c r="K10" s="7">
        <v>4.340922645935302</v>
      </c>
      <c r="L10" s="167">
        <v>106123</v>
      </c>
      <c r="M10" s="191">
        <v>4.256388412939825</v>
      </c>
      <c r="N10" s="167">
        <f t="shared" si="0"/>
        <v>106788</v>
      </c>
      <c r="O10" s="191">
        <f t="shared" si="1"/>
        <v>4.292417203915543</v>
      </c>
      <c r="P10" s="65">
        <v>107838</v>
      </c>
      <c r="Q10" s="7">
        <v>4.340331093229095</v>
      </c>
      <c r="R10" s="167">
        <f t="shared" si="2"/>
        <v>107269</v>
      </c>
      <c r="S10" s="191">
        <f aca="true" t="shared" si="3" ref="S10:S26">R10/$R$7*100</f>
        <v>4.333696531758046</v>
      </c>
    </row>
    <row r="11" spans="1:19" ht="15" customHeight="1">
      <c r="A11" s="71" t="s">
        <v>162</v>
      </c>
      <c r="B11" s="65">
        <v>175550</v>
      </c>
      <c r="C11" s="7">
        <v>7.05082093565659</v>
      </c>
      <c r="D11" s="65">
        <v>170085</v>
      </c>
      <c r="E11" s="7">
        <v>6.771773110863025</v>
      </c>
      <c r="F11" s="65">
        <v>161836</v>
      </c>
      <c r="G11" s="7">
        <v>6.454667245782367</v>
      </c>
      <c r="H11" s="65">
        <v>150583</v>
      </c>
      <c r="I11" s="7">
        <v>6.009752383020094</v>
      </c>
      <c r="J11" s="65">
        <v>142330</v>
      </c>
      <c r="K11" s="7">
        <v>5.689585974988687</v>
      </c>
      <c r="L11" s="167">
        <v>133135</v>
      </c>
      <c r="M11" s="191">
        <v>5.339787523503327</v>
      </c>
      <c r="N11" s="167">
        <f t="shared" si="0"/>
        <v>121338</v>
      </c>
      <c r="O11" s="191">
        <f t="shared" si="1"/>
        <v>4.877264474367008</v>
      </c>
      <c r="P11" s="65">
        <v>114049</v>
      </c>
      <c r="Q11" s="7">
        <v>4.590315295644254</v>
      </c>
      <c r="R11" s="167">
        <f t="shared" si="2"/>
        <v>112974</v>
      </c>
      <c r="S11" s="191">
        <f t="shared" si="3"/>
        <v>4.564180070466151</v>
      </c>
    </row>
    <row r="12" spans="1:19" ht="15" customHeight="1">
      <c r="A12" s="71" t="s">
        <v>163</v>
      </c>
      <c r="B12" s="65">
        <v>188086</v>
      </c>
      <c r="C12" s="7">
        <v>7.554319034485363</v>
      </c>
      <c r="D12" s="65">
        <v>191416</v>
      </c>
      <c r="E12" s="7">
        <v>7.621046663662033</v>
      </c>
      <c r="F12" s="65">
        <v>189316</v>
      </c>
      <c r="G12" s="7">
        <v>7.550679603441352</v>
      </c>
      <c r="H12" s="65">
        <v>185785</v>
      </c>
      <c r="I12" s="7">
        <v>7.414660662089267</v>
      </c>
      <c r="J12" s="65">
        <v>180415</v>
      </c>
      <c r="K12" s="7">
        <v>7.212018925578473</v>
      </c>
      <c r="L12" s="167">
        <v>173961</v>
      </c>
      <c r="M12" s="191">
        <v>6.97723947403885</v>
      </c>
      <c r="N12" s="167">
        <f t="shared" si="0"/>
        <v>168252</v>
      </c>
      <c r="O12" s="191">
        <f t="shared" si="1"/>
        <v>6.76300501360825</v>
      </c>
      <c r="P12" s="65">
        <v>160078</v>
      </c>
      <c r="Q12" s="7">
        <v>6.442919200485238</v>
      </c>
      <c r="R12" s="167">
        <f t="shared" si="2"/>
        <v>148782</v>
      </c>
      <c r="S12" s="191">
        <f t="shared" si="3"/>
        <v>6.010832928320629</v>
      </c>
    </row>
    <row r="13" spans="1:19" ht="15" customHeight="1">
      <c r="A13" s="71" t="s">
        <v>164</v>
      </c>
      <c r="B13" s="65">
        <v>164778</v>
      </c>
      <c r="C13" s="7">
        <v>6.618172441672581</v>
      </c>
      <c r="D13" s="65">
        <v>164476</v>
      </c>
      <c r="E13" s="7">
        <v>6.548456090674115</v>
      </c>
      <c r="F13" s="65">
        <v>167696</v>
      </c>
      <c r="G13" s="7">
        <v>6.688387493812995</v>
      </c>
      <c r="H13" s="65">
        <v>172734</v>
      </c>
      <c r="I13" s="7">
        <v>6.893796564875138</v>
      </c>
      <c r="J13" s="65">
        <v>176322</v>
      </c>
      <c r="K13" s="7">
        <v>7.048402854506818</v>
      </c>
      <c r="L13" s="167">
        <v>178621</v>
      </c>
      <c r="M13" s="191">
        <v>7.164143067079941</v>
      </c>
      <c r="N13" s="167">
        <f t="shared" si="0"/>
        <v>181783</v>
      </c>
      <c r="O13" s="191">
        <f t="shared" si="1"/>
        <v>7.306892877283769</v>
      </c>
      <c r="P13" s="65">
        <v>180631</v>
      </c>
      <c r="Q13" s="7">
        <v>7.270149165424661</v>
      </c>
      <c r="R13" s="167">
        <f t="shared" si="2"/>
        <v>177257</v>
      </c>
      <c r="S13" s="191">
        <f t="shared" si="3"/>
        <v>7.161230608375542</v>
      </c>
    </row>
    <row r="14" spans="1:19" ht="15" customHeight="1">
      <c r="A14" s="71" t="s">
        <v>165</v>
      </c>
      <c r="B14" s="65">
        <v>186810</v>
      </c>
      <c r="C14" s="7">
        <v>7.503069547080647</v>
      </c>
      <c r="D14" s="65">
        <v>176880</v>
      </c>
      <c r="E14" s="7">
        <v>7.042309597256971</v>
      </c>
      <c r="F14" s="65">
        <v>164681</v>
      </c>
      <c r="G14" s="7">
        <v>6.568137229681195</v>
      </c>
      <c r="H14" s="65">
        <v>153239</v>
      </c>
      <c r="I14" s="7">
        <v>6.115753075855947</v>
      </c>
      <c r="J14" s="65">
        <v>146225</v>
      </c>
      <c r="K14" s="7">
        <v>5.845287073650817</v>
      </c>
      <c r="L14" s="167">
        <v>145315</v>
      </c>
      <c r="M14" s="191">
        <v>5.8283037817094385</v>
      </c>
      <c r="N14" s="167">
        <f t="shared" si="0"/>
        <v>144972</v>
      </c>
      <c r="O14" s="191">
        <f t="shared" si="1"/>
        <v>5.827249380885905</v>
      </c>
      <c r="P14" s="65">
        <v>149296</v>
      </c>
      <c r="Q14" s="7">
        <v>6.0089585386851665</v>
      </c>
      <c r="R14" s="167">
        <f t="shared" si="2"/>
        <v>154955</v>
      </c>
      <c r="S14" s="191">
        <f t="shared" si="3"/>
        <v>6.260223793254044</v>
      </c>
    </row>
    <row r="15" spans="1:19" ht="15" customHeight="1">
      <c r="A15" s="71" t="s">
        <v>166</v>
      </c>
      <c r="B15" s="65">
        <v>181047</v>
      </c>
      <c r="C15" s="7">
        <v>7.271603406082703</v>
      </c>
      <c r="D15" s="65">
        <v>182018</v>
      </c>
      <c r="E15" s="7">
        <v>7.246874198742194</v>
      </c>
      <c r="F15" s="65">
        <v>183726</v>
      </c>
      <c r="G15" s="7">
        <v>7.327728035780735</v>
      </c>
      <c r="H15" s="65">
        <v>183874</v>
      </c>
      <c r="I15" s="7">
        <v>7.338392844314676</v>
      </c>
      <c r="J15" s="65">
        <v>183825</v>
      </c>
      <c r="K15" s="7">
        <v>7.348332339298078</v>
      </c>
      <c r="L15" s="167">
        <v>173067</v>
      </c>
      <c r="M15" s="191">
        <v>6.941382861983328</v>
      </c>
      <c r="N15" s="167">
        <f t="shared" si="0"/>
        <v>163062</v>
      </c>
      <c r="O15" s="191">
        <f t="shared" si="1"/>
        <v>6.554389389302882</v>
      </c>
      <c r="P15" s="65">
        <v>152640</v>
      </c>
      <c r="Q15" s="7">
        <v>6.143549936668791</v>
      </c>
      <c r="R15" s="167">
        <f t="shared" si="2"/>
        <v>142938</v>
      </c>
      <c r="S15" s="191">
        <f t="shared" si="3"/>
        <v>5.774733752122529</v>
      </c>
    </row>
    <row r="16" spans="1:19" ht="15" customHeight="1">
      <c r="A16" s="71" t="s">
        <v>167</v>
      </c>
      <c r="B16" s="65">
        <v>218336</v>
      </c>
      <c r="C16" s="7">
        <v>8.769285330717842</v>
      </c>
      <c r="D16" s="65">
        <v>213462</v>
      </c>
      <c r="E16" s="7">
        <v>8.49878726396239</v>
      </c>
      <c r="F16" s="65">
        <v>202908</v>
      </c>
      <c r="G16" s="7">
        <v>8.092782950068022</v>
      </c>
      <c r="H16" s="65">
        <v>194420</v>
      </c>
      <c r="I16" s="7">
        <v>7.759282643504026</v>
      </c>
      <c r="J16" s="65">
        <v>183694</v>
      </c>
      <c r="K16" s="7">
        <v>7.343095665633189</v>
      </c>
      <c r="L16" s="167">
        <v>180170</v>
      </c>
      <c r="M16" s="191">
        <v>7.226270463135872</v>
      </c>
      <c r="N16" s="167">
        <f t="shared" si="0"/>
        <v>179571</v>
      </c>
      <c r="O16" s="191">
        <f t="shared" si="1"/>
        <v>7.217980013899669</v>
      </c>
      <c r="P16" s="65">
        <v>181128</v>
      </c>
      <c r="Q16" s="7">
        <v>7.29015273145273</v>
      </c>
      <c r="R16" s="167">
        <f t="shared" si="2"/>
        <v>181077</v>
      </c>
      <c r="S16" s="191">
        <f t="shared" si="3"/>
        <v>7.315559638676147</v>
      </c>
    </row>
    <row r="17" spans="1:19" ht="15" customHeight="1">
      <c r="A17" s="71" t="s">
        <v>168</v>
      </c>
      <c r="B17" s="65">
        <v>227181</v>
      </c>
      <c r="C17" s="7">
        <v>9.124537459318711</v>
      </c>
      <c r="D17" s="65">
        <v>231100</v>
      </c>
      <c r="E17" s="7">
        <v>9.201027521065615</v>
      </c>
      <c r="F17" s="65">
        <v>234322</v>
      </c>
      <c r="G17" s="7">
        <v>9.345698969118217</v>
      </c>
      <c r="H17" s="65">
        <v>232063</v>
      </c>
      <c r="I17" s="7">
        <v>9.261610987035668</v>
      </c>
      <c r="J17" s="65">
        <v>226719</v>
      </c>
      <c r="K17" s="7">
        <v>9.063003180379821</v>
      </c>
      <c r="L17" s="167">
        <v>220367</v>
      </c>
      <c r="M17" s="191">
        <v>8.838494439417568</v>
      </c>
      <c r="N17" s="167">
        <f t="shared" si="0"/>
        <v>212572</v>
      </c>
      <c r="O17" s="191">
        <f t="shared" si="1"/>
        <v>8.5444779363855</v>
      </c>
      <c r="P17" s="65">
        <v>202133</v>
      </c>
      <c r="Q17" s="7">
        <v>8.135575074349271</v>
      </c>
      <c r="R17" s="167">
        <f t="shared" si="2"/>
        <v>193535</v>
      </c>
      <c r="S17" s="191">
        <f t="shared" si="3"/>
        <v>7.818866198750743</v>
      </c>
    </row>
    <row r="18" spans="1:19" ht="15" customHeight="1">
      <c r="A18" s="71" t="s">
        <v>169</v>
      </c>
      <c r="B18" s="65">
        <v>227797</v>
      </c>
      <c r="C18" s="7">
        <v>9.149278591169264</v>
      </c>
      <c r="D18" s="65">
        <v>228549</v>
      </c>
      <c r="E18" s="7">
        <v>9.099461873267094</v>
      </c>
      <c r="F18" s="65">
        <v>220174</v>
      </c>
      <c r="G18" s="7">
        <v>8.781420117729596</v>
      </c>
      <c r="H18" s="65">
        <v>218113</v>
      </c>
      <c r="I18" s="7">
        <v>8.70486789025097</v>
      </c>
      <c r="J18" s="65">
        <v>224025</v>
      </c>
      <c r="K18" s="7">
        <v>8.955311586080523</v>
      </c>
      <c r="L18" s="167">
        <v>225721</v>
      </c>
      <c r="M18" s="191">
        <v>9.053233031078939</v>
      </c>
      <c r="N18" s="167">
        <f t="shared" si="0"/>
        <v>226102</v>
      </c>
      <c r="O18" s="191">
        <f t="shared" si="1"/>
        <v>9.088325604372326</v>
      </c>
      <c r="P18" s="65">
        <v>229689</v>
      </c>
      <c r="Q18" s="7">
        <v>9.244666151752606</v>
      </c>
      <c r="R18" s="167">
        <f t="shared" si="2"/>
        <v>227611</v>
      </c>
      <c r="S18" s="191">
        <f t="shared" si="3"/>
        <v>9.195545789463692</v>
      </c>
    </row>
    <row r="19" spans="1:19" ht="15" customHeight="1">
      <c r="A19" s="71" t="s">
        <v>170</v>
      </c>
      <c r="B19" s="65">
        <v>198771</v>
      </c>
      <c r="C19" s="7">
        <v>7.9834732452372315</v>
      </c>
      <c r="D19" s="65">
        <v>210338</v>
      </c>
      <c r="E19" s="7">
        <v>8.374408164110339</v>
      </c>
      <c r="F19" s="65">
        <v>220394</v>
      </c>
      <c r="G19" s="7">
        <v>8.790194598031087</v>
      </c>
      <c r="H19" s="65">
        <v>225835</v>
      </c>
      <c r="I19" s="7">
        <v>9.013052133503404</v>
      </c>
      <c r="J19" s="65">
        <v>227212</v>
      </c>
      <c r="K19" s="7">
        <v>9.082710662187377</v>
      </c>
      <c r="L19" s="167">
        <v>222925</v>
      </c>
      <c r="M19" s="191">
        <v>8.941090875254284</v>
      </c>
      <c r="N19" s="167">
        <f t="shared" si="0"/>
        <v>219409</v>
      </c>
      <c r="O19" s="191">
        <f t="shared" si="1"/>
        <v>8.819295859964651</v>
      </c>
      <c r="P19" s="65">
        <v>212076</v>
      </c>
      <c r="Q19" s="7">
        <v>8.535767140782038</v>
      </c>
      <c r="R19" s="167">
        <f t="shared" si="2"/>
        <v>210111</v>
      </c>
      <c r="S19" s="191">
        <f t="shared" si="3"/>
        <v>8.48854106950018</v>
      </c>
    </row>
    <row r="20" spans="1:19" ht="15" customHeight="1">
      <c r="A20" s="71" t="s">
        <v>171</v>
      </c>
      <c r="B20" s="65">
        <v>140836</v>
      </c>
      <c r="C20" s="7">
        <v>5.65656176185777</v>
      </c>
      <c r="D20" s="65">
        <v>154698</v>
      </c>
      <c r="E20" s="7">
        <v>6.15915428582349</v>
      </c>
      <c r="F20" s="65">
        <v>165471</v>
      </c>
      <c r="G20" s="7">
        <v>6.5996455907638225</v>
      </c>
      <c r="H20" s="65">
        <v>172285</v>
      </c>
      <c r="I20" s="7">
        <v>6.8758770200395585</v>
      </c>
      <c r="J20" s="65">
        <v>179790</v>
      </c>
      <c r="K20" s="7">
        <v>7.1870347954979</v>
      </c>
      <c r="L20" s="167">
        <v>192756</v>
      </c>
      <c r="M20" s="191">
        <v>7.73107059661552</v>
      </c>
      <c r="N20" s="167">
        <f t="shared" si="0"/>
        <v>200244</v>
      </c>
      <c r="O20" s="191">
        <f t="shared" si="1"/>
        <v>8.04894548620504</v>
      </c>
      <c r="P20" s="65">
        <v>210139</v>
      </c>
      <c r="Q20" s="7">
        <v>8.457805556483509</v>
      </c>
      <c r="R20" s="167">
        <f t="shared" si="2"/>
        <v>214566</v>
      </c>
      <c r="S20" s="191">
        <f t="shared" si="3"/>
        <v>8.668524271068033</v>
      </c>
    </row>
    <row r="21" spans="1:19" ht="15" customHeight="1">
      <c r="A21" s="71" t="s">
        <v>172</v>
      </c>
      <c r="B21" s="65">
        <v>105035</v>
      </c>
      <c r="C21" s="7">
        <v>4.218644129744745</v>
      </c>
      <c r="D21" s="65">
        <v>114143</v>
      </c>
      <c r="E21" s="7">
        <v>4.544495388736445</v>
      </c>
      <c r="F21" s="65">
        <v>120395</v>
      </c>
      <c r="G21" s="7">
        <v>4.801834344991028</v>
      </c>
      <c r="H21" s="65">
        <v>127718</v>
      </c>
      <c r="I21" s="7">
        <v>5.097212532985532</v>
      </c>
      <c r="J21" s="65">
        <v>130680</v>
      </c>
      <c r="K21" s="7">
        <v>5.22388179028681</v>
      </c>
      <c r="L21" s="167">
        <v>135165</v>
      </c>
      <c r="M21" s="191">
        <v>5.421206899871012</v>
      </c>
      <c r="N21" s="167">
        <f t="shared" si="0"/>
        <v>146287</v>
      </c>
      <c r="O21" s="191">
        <f t="shared" si="1"/>
        <v>5.880106711514337</v>
      </c>
      <c r="P21" s="65">
        <v>156761</v>
      </c>
      <c r="Q21" s="7">
        <v>6.3094145153441845</v>
      </c>
      <c r="R21" s="167">
        <f t="shared" si="2"/>
        <v>162923</v>
      </c>
      <c r="S21" s="191">
        <f t="shared" si="3"/>
        <v>6.582133142320858</v>
      </c>
    </row>
    <row r="22" spans="1:19" ht="15" customHeight="1">
      <c r="A22" s="71" t="s">
        <v>173</v>
      </c>
      <c r="B22" s="65">
        <v>93219</v>
      </c>
      <c r="C22" s="7">
        <v>3.7440642369750594</v>
      </c>
      <c r="D22" s="65">
        <v>91978</v>
      </c>
      <c r="E22" s="7">
        <v>3.662016916194605</v>
      </c>
      <c r="F22" s="65">
        <v>89457</v>
      </c>
      <c r="G22" s="7">
        <v>3.5679031105931505</v>
      </c>
      <c r="H22" s="65">
        <v>89825</v>
      </c>
      <c r="I22" s="7">
        <v>3.5849067146011167</v>
      </c>
      <c r="J22" s="65">
        <v>94589</v>
      </c>
      <c r="K22" s="7">
        <v>3.781158208306084</v>
      </c>
      <c r="L22" s="167">
        <v>100243</v>
      </c>
      <c r="M22" s="191">
        <v>4.020552977943772</v>
      </c>
      <c r="N22" s="167">
        <f t="shared" si="0"/>
        <v>107406</v>
      </c>
      <c r="O22" s="191">
        <f t="shared" si="1"/>
        <v>4.31725813952647</v>
      </c>
      <c r="P22" s="65">
        <v>113421</v>
      </c>
      <c r="Q22" s="7">
        <v>4.565039159898525</v>
      </c>
      <c r="R22" s="167">
        <f t="shared" si="2"/>
        <v>119995</v>
      </c>
      <c r="S22" s="191">
        <f t="shared" si="3"/>
        <v>4.847830364115511</v>
      </c>
    </row>
    <row r="23" spans="1:19" ht="15" customHeight="1">
      <c r="A23" s="71" t="s">
        <v>174</v>
      </c>
      <c r="B23" s="65">
        <v>70306</v>
      </c>
      <c r="C23" s="7">
        <v>2.8237824933196936</v>
      </c>
      <c r="D23" s="65">
        <v>73030</v>
      </c>
      <c r="E23" s="7">
        <v>2.907620250382613</v>
      </c>
      <c r="F23" s="65">
        <v>76974</v>
      </c>
      <c r="G23" s="7">
        <v>3.0700311214862697</v>
      </c>
      <c r="H23" s="65">
        <v>83681</v>
      </c>
      <c r="I23" s="7">
        <v>3.3397002926193826</v>
      </c>
      <c r="J23" s="65">
        <v>86649</v>
      </c>
      <c r="K23" s="7">
        <v>3.463759819762487</v>
      </c>
      <c r="L23" s="167">
        <v>86765</v>
      </c>
      <c r="M23" s="191">
        <v>3.479976448542954</v>
      </c>
      <c r="N23" s="167">
        <f t="shared" si="0"/>
        <v>84843</v>
      </c>
      <c r="O23" s="191">
        <f t="shared" si="1"/>
        <v>3.410322815595445</v>
      </c>
      <c r="P23" s="65">
        <v>82739</v>
      </c>
      <c r="Q23" s="7">
        <v>3.3301308844997317</v>
      </c>
      <c r="R23" s="167">
        <f t="shared" si="2"/>
        <v>83333</v>
      </c>
      <c r="S23" s="191">
        <f t="shared" si="3"/>
        <v>3.3666756759268126</v>
      </c>
    </row>
    <row r="24" spans="1:19" ht="15" customHeight="1">
      <c r="A24" s="71" t="s">
        <v>175</v>
      </c>
      <c r="B24" s="65">
        <v>43448</v>
      </c>
      <c r="C24" s="7">
        <v>1.7450530789655798</v>
      </c>
      <c r="D24" s="65">
        <v>47888</v>
      </c>
      <c r="E24" s="7">
        <v>1.9066153436987894</v>
      </c>
      <c r="F24" s="65">
        <v>51513</v>
      </c>
      <c r="G24" s="7">
        <v>2.054544562594151</v>
      </c>
      <c r="H24" s="65">
        <v>54550</v>
      </c>
      <c r="I24" s="7">
        <v>2.1770850128749335</v>
      </c>
      <c r="J24" s="65">
        <v>58111</v>
      </c>
      <c r="K24" s="7">
        <v>2.3229644529794675</v>
      </c>
      <c r="L24" s="167">
        <v>61803</v>
      </c>
      <c r="M24" s="191">
        <v>2.478798875690661</v>
      </c>
      <c r="N24" s="167">
        <f t="shared" si="0"/>
        <v>64041</v>
      </c>
      <c r="O24" s="191">
        <f t="shared" si="1"/>
        <v>2.5741720994489574</v>
      </c>
      <c r="P24" s="65">
        <v>67796</v>
      </c>
      <c r="Q24" s="7">
        <v>2.7286956990723095</v>
      </c>
      <c r="R24" s="167">
        <f t="shared" si="2"/>
        <v>73961</v>
      </c>
      <c r="S24" s="191">
        <f t="shared" si="3"/>
        <v>2.9880443481840686</v>
      </c>
    </row>
    <row r="25" spans="1:19" ht="15" customHeight="1">
      <c r="A25" s="71" t="s">
        <v>176</v>
      </c>
      <c r="B25" s="65">
        <v>22452</v>
      </c>
      <c r="C25" s="7">
        <v>0.9017660589425335</v>
      </c>
      <c r="D25" s="65">
        <v>24322</v>
      </c>
      <c r="E25" s="7">
        <v>0.9683573836752829</v>
      </c>
      <c r="F25" s="65">
        <v>26341</v>
      </c>
      <c r="G25" s="7">
        <v>1.0505844800980828</v>
      </c>
      <c r="H25" s="65">
        <v>28719</v>
      </c>
      <c r="I25" s="7">
        <v>1.14617240118708</v>
      </c>
      <c r="J25" s="65">
        <v>30873</v>
      </c>
      <c r="K25" s="7">
        <v>1.2341360767640395</v>
      </c>
      <c r="L25" s="167">
        <v>34151</v>
      </c>
      <c r="M25" s="191">
        <v>1.369730602134391</v>
      </c>
      <c r="N25" s="167">
        <f t="shared" si="0"/>
        <v>37722</v>
      </c>
      <c r="O25" s="191">
        <f t="shared" si="1"/>
        <v>1.5162617687952025</v>
      </c>
      <c r="P25" s="65">
        <v>40861</v>
      </c>
      <c r="Q25" s="7">
        <v>1.6445990170481095</v>
      </c>
      <c r="R25" s="167">
        <f t="shared" si="2"/>
        <v>43499</v>
      </c>
      <c r="S25" s="191">
        <f t="shared" si="3"/>
        <v>1.7573713322110138</v>
      </c>
    </row>
    <row r="26" spans="1:19" ht="15" customHeight="1">
      <c r="A26" s="71" t="s">
        <v>177</v>
      </c>
      <c r="B26" s="65">
        <v>12939</v>
      </c>
      <c r="C26" s="7">
        <v>0.5196842613868449</v>
      </c>
      <c r="D26" s="65">
        <v>14866</v>
      </c>
      <c r="E26" s="7">
        <v>0.591875703713377</v>
      </c>
      <c r="F26" s="65">
        <v>15753</v>
      </c>
      <c r="G26" s="66">
        <v>0.6282926735881362</v>
      </c>
      <c r="H26" s="65">
        <v>17377</v>
      </c>
      <c r="I26" s="7">
        <v>0.6935143220665027</v>
      </c>
      <c r="J26" s="65">
        <v>19024</v>
      </c>
      <c r="K26" s="7">
        <v>0.7604769450445077</v>
      </c>
      <c r="L26" s="167">
        <v>20575</v>
      </c>
      <c r="M26" s="191">
        <v>0.8252234821503057</v>
      </c>
      <c r="N26" s="167">
        <f t="shared" si="0"/>
        <v>22110</v>
      </c>
      <c r="O26" s="191">
        <f t="shared" si="1"/>
        <v>0.8887266769540834</v>
      </c>
      <c r="P26" s="65">
        <v>24084</v>
      </c>
      <c r="Q26" s="7">
        <v>0.9693478555734483</v>
      </c>
      <c r="R26" s="167">
        <f t="shared" si="2"/>
        <v>26671</v>
      </c>
      <c r="S26" s="191">
        <f t="shared" si="3"/>
        <v>1.0775155934941023</v>
      </c>
    </row>
    <row r="27" spans="1:19" ht="15" customHeight="1">
      <c r="A27" s="72"/>
      <c r="B27" s="65"/>
      <c r="C27" s="7"/>
      <c r="D27" s="65"/>
      <c r="E27" s="7"/>
      <c r="F27" s="65"/>
      <c r="G27" s="7"/>
      <c r="H27" s="65"/>
      <c r="I27" s="7"/>
      <c r="J27" s="65"/>
      <c r="K27" s="7"/>
      <c r="L27" s="68"/>
      <c r="M27" s="67"/>
      <c r="N27" s="68"/>
      <c r="O27" s="191"/>
      <c r="P27" s="65"/>
      <c r="Q27" s="7"/>
      <c r="R27" s="68"/>
      <c r="S27" s="67"/>
    </row>
    <row r="28" spans="1:19" ht="15" customHeight="1">
      <c r="A28" s="503" t="s">
        <v>178</v>
      </c>
      <c r="B28" s="504">
        <v>1243878</v>
      </c>
      <c r="C28" s="505">
        <v>100</v>
      </c>
      <c r="D28" s="504">
        <v>1255245</v>
      </c>
      <c r="E28" s="505">
        <v>100</v>
      </c>
      <c r="F28" s="504">
        <v>1251577</v>
      </c>
      <c r="G28" s="505">
        <v>100.00000000000001</v>
      </c>
      <c r="H28" s="504">
        <v>1249320</v>
      </c>
      <c r="I28" s="505">
        <v>100.00000000000001</v>
      </c>
      <c r="J28" s="504">
        <v>1246071</v>
      </c>
      <c r="K28" s="505">
        <v>100</v>
      </c>
      <c r="L28" s="501">
        <v>1241119</v>
      </c>
      <c r="M28" s="502">
        <v>100</v>
      </c>
      <c r="N28" s="501">
        <f>SUM(N30:N47)</f>
        <v>1237291</v>
      </c>
      <c r="O28" s="502">
        <f>SUM(O30:O47)</f>
        <v>100.00000000000001</v>
      </c>
      <c r="P28" s="65">
        <v>1234169</v>
      </c>
      <c r="Q28" s="66">
        <v>99.99999999999999</v>
      </c>
      <c r="R28" s="167">
        <f>SUM(R30:R47)</f>
        <v>1227814</v>
      </c>
      <c r="S28" s="191">
        <f>SUM(S30:S47)</f>
        <v>100.00000000000001</v>
      </c>
    </row>
    <row r="29" spans="1:19" ht="15" customHeight="1">
      <c r="A29" s="72"/>
      <c r="B29" s="65"/>
      <c r="C29" s="7"/>
      <c r="D29" s="65"/>
      <c r="E29" s="7"/>
      <c r="F29" s="65"/>
      <c r="G29" s="7"/>
      <c r="H29" s="65"/>
      <c r="I29" s="7"/>
      <c r="J29" s="65"/>
      <c r="K29" s="7"/>
      <c r="L29" s="167"/>
      <c r="M29" s="191"/>
      <c r="N29" s="167"/>
      <c r="O29" s="191"/>
      <c r="P29" s="65"/>
      <c r="Q29" s="7"/>
      <c r="R29" s="167"/>
      <c r="S29" s="191"/>
    </row>
    <row r="30" spans="1:19" ht="15" customHeight="1">
      <c r="A30" s="71" t="s">
        <v>179</v>
      </c>
      <c r="B30" s="65">
        <v>53134</v>
      </c>
      <c r="C30" s="7">
        <v>4.271640787922931</v>
      </c>
      <c r="D30" s="65">
        <v>53304</v>
      </c>
      <c r="E30" s="7">
        <v>4.246501678955104</v>
      </c>
      <c r="F30" s="65">
        <v>53691</v>
      </c>
      <c r="G30" s="7">
        <v>4.289867902654012</v>
      </c>
      <c r="H30" s="65">
        <v>53476</v>
      </c>
      <c r="I30" s="7">
        <v>4.280408542246982</v>
      </c>
      <c r="J30" s="65">
        <v>52756</v>
      </c>
      <c r="K30" s="7">
        <v>4.233787641314179</v>
      </c>
      <c r="L30" s="193">
        <v>52556</v>
      </c>
      <c r="M30" s="191">
        <v>4.2345657426886545</v>
      </c>
      <c r="N30" s="193">
        <v>51925</v>
      </c>
      <c r="O30" s="191">
        <f>N30/$N$28*100</f>
        <v>4.196668366617069</v>
      </c>
      <c r="P30" s="65">
        <v>50699</v>
      </c>
      <c r="Q30" s="7">
        <v>4.107946318534982</v>
      </c>
      <c r="R30" s="511">
        <v>47949</v>
      </c>
      <c r="S30" s="191">
        <f>R30/$R$28*100</f>
        <v>3.905233203074733</v>
      </c>
    </row>
    <row r="31" spans="1:19" ht="15" customHeight="1">
      <c r="A31" s="71" t="s">
        <v>180</v>
      </c>
      <c r="B31" s="65">
        <v>69327</v>
      </c>
      <c r="C31" s="7">
        <v>5.5734565608524305</v>
      </c>
      <c r="D31" s="65">
        <v>63306</v>
      </c>
      <c r="E31" s="7">
        <v>5.043318236678895</v>
      </c>
      <c r="F31" s="65">
        <v>59382</v>
      </c>
      <c r="G31" s="7">
        <v>4.744574245132341</v>
      </c>
      <c r="H31" s="65">
        <v>58213</v>
      </c>
      <c r="I31" s="7">
        <v>4.659574808695931</v>
      </c>
      <c r="J31" s="65">
        <v>56569</v>
      </c>
      <c r="K31" s="7">
        <v>4.539789466250318</v>
      </c>
      <c r="L31" s="193">
        <v>55156</v>
      </c>
      <c r="M31" s="191">
        <v>4.444054115681091</v>
      </c>
      <c r="N31" s="193">
        <v>55305</v>
      </c>
      <c r="O31" s="191">
        <f aca="true" t="shared" si="4" ref="O31:O47">N31/$N$28*100</f>
        <v>4.469845816384343</v>
      </c>
      <c r="P31" s="65">
        <v>55598</v>
      </c>
      <c r="Q31" s="7">
        <v>4.504893576163394</v>
      </c>
      <c r="R31" s="511">
        <v>55314</v>
      </c>
      <c r="S31" s="191">
        <f aca="true" t="shared" si="5" ref="S31:S47">R31/$R$28*100</f>
        <v>4.5050797596378604</v>
      </c>
    </row>
    <row r="32" spans="1:19" ht="15" customHeight="1">
      <c r="A32" s="71" t="s">
        <v>162</v>
      </c>
      <c r="B32" s="65">
        <v>94035</v>
      </c>
      <c r="C32" s="7">
        <v>7.559824998914684</v>
      </c>
      <c r="D32" s="65">
        <v>90800</v>
      </c>
      <c r="E32" s="7">
        <v>7.2336476146091</v>
      </c>
      <c r="F32" s="65">
        <v>86060</v>
      </c>
      <c r="G32" s="7">
        <v>6.8761250805983165</v>
      </c>
      <c r="H32" s="65">
        <v>80184</v>
      </c>
      <c r="I32" s="7">
        <v>6.41821150705984</v>
      </c>
      <c r="J32" s="65">
        <v>75472</v>
      </c>
      <c r="K32" s="7">
        <v>6.0567977266142945</v>
      </c>
      <c r="L32" s="193">
        <v>70459</v>
      </c>
      <c r="M32" s="191">
        <v>5.6770543356438825</v>
      </c>
      <c r="N32" s="193">
        <v>64121</v>
      </c>
      <c r="O32" s="191">
        <f t="shared" si="4"/>
        <v>5.182370194238866</v>
      </c>
      <c r="P32" s="65">
        <v>60128</v>
      </c>
      <c r="Q32" s="7">
        <v>4.871942173235594</v>
      </c>
      <c r="R32" s="511">
        <v>59001</v>
      </c>
      <c r="S32" s="191">
        <f t="shared" si="5"/>
        <v>4.805369542943801</v>
      </c>
    </row>
    <row r="33" spans="1:19" ht="15" customHeight="1">
      <c r="A33" s="71" t="s">
        <v>163</v>
      </c>
      <c r="B33" s="65">
        <v>104712</v>
      </c>
      <c r="C33" s="7">
        <v>8.418188922064704</v>
      </c>
      <c r="D33" s="65">
        <v>105382</v>
      </c>
      <c r="E33" s="7">
        <v>8.39533318196846</v>
      </c>
      <c r="F33" s="65">
        <v>103540</v>
      </c>
      <c r="G33" s="7">
        <v>8.27276308209563</v>
      </c>
      <c r="H33" s="65">
        <v>100654</v>
      </c>
      <c r="I33" s="7">
        <v>8.056702846348413</v>
      </c>
      <c r="J33" s="65">
        <v>97107</v>
      </c>
      <c r="K33" s="7">
        <v>7.793055130887405</v>
      </c>
      <c r="L33" s="193">
        <v>92914</v>
      </c>
      <c r="M33" s="191">
        <v>7.4863087262381764</v>
      </c>
      <c r="N33" s="193">
        <v>89497</v>
      </c>
      <c r="O33" s="191">
        <f t="shared" si="4"/>
        <v>7.233302432491628</v>
      </c>
      <c r="P33" s="65">
        <v>84925</v>
      </c>
      <c r="Q33" s="7">
        <v>6.881148367849136</v>
      </c>
      <c r="R33" s="511">
        <v>79061</v>
      </c>
      <c r="S33" s="191">
        <f t="shared" si="5"/>
        <v>6.439167496053963</v>
      </c>
    </row>
    <row r="34" spans="1:19" ht="15" customHeight="1">
      <c r="A34" s="71" t="s">
        <v>164</v>
      </c>
      <c r="B34" s="65">
        <v>91490</v>
      </c>
      <c r="C34" s="7">
        <v>7.355222939870309</v>
      </c>
      <c r="D34" s="65">
        <v>91926</v>
      </c>
      <c r="E34" s="7">
        <v>7.323351218288063</v>
      </c>
      <c r="F34" s="65">
        <v>93449</v>
      </c>
      <c r="G34" s="7">
        <v>7.466500263267861</v>
      </c>
      <c r="H34" s="65">
        <v>96567</v>
      </c>
      <c r="I34" s="7">
        <v>7.729564883296513</v>
      </c>
      <c r="J34" s="65">
        <v>98210</v>
      </c>
      <c r="K34" s="7">
        <v>7.88157336138952</v>
      </c>
      <c r="L34" s="193">
        <v>99330</v>
      </c>
      <c r="M34" s="191">
        <v>8.00326157282259</v>
      </c>
      <c r="N34" s="193">
        <v>100038</v>
      </c>
      <c r="O34" s="191">
        <f t="shared" si="4"/>
        <v>8.085244295804301</v>
      </c>
      <c r="P34" s="65">
        <v>98590</v>
      </c>
      <c r="Q34" s="7">
        <v>7.9883711225934215</v>
      </c>
      <c r="R34" s="511">
        <v>95779</v>
      </c>
      <c r="S34" s="191">
        <f t="shared" si="5"/>
        <v>7.800774384393727</v>
      </c>
    </row>
    <row r="35" spans="1:19" ht="15" customHeight="1">
      <c r="A35" s="71" t="s">
        <v>165</v>
      </c>
      <c r="B35" s="65">
        <v>94600</v>
      </c>
      <c r="C35" s="7">
        <v>7.605247459959899</v>
      </c>
      <c r="D35" s="65">
        <v>90569</v>
      </c>
      <c r="E35" s="7">
        <v>7.215244832682066</v>
      </c>
      <c r="F35" s="65">
        <v>85681</v>
      </c>
      <c r="G35" s="7">
        <v>6.845843284112764</v>
      </c>
      <c r="H35" s="65">
        <v>80995</v>
      </c>
      <c r="I35" s="7">
        <v>6.483126820990619</v>
      </c>
      <c r="J35" s="65">
        <v>78740</v>
      </c>
      <c r="K35" s="7">
        <v>6.319062075917023</v>
      </c>
      <c r="L35" s="193">
        <v>78878</v>
      </c>
      <c r="M35" s="191">
        <v>6.355393801883623</v>
      </c>
      <c r="N35" s="193">
        <v>79479</v>
      </c>
      <c r="O35" s="191">
        <f t="shared" si="4"/>
        <v>6.423630334335254</v>
      </c>
      <c r="P35" s="65">
        <v>81921</v>
      </c>
      <c r="Q35" s="7">
        <v>6.637745722020242</v>
      </c>
      <c r="R35" s="511">
        <v>85024</v>
      </c>
      <c r="S35" s="191">
        <f t="shared" si="5"/>
        <v>6.924827376133519</v>
      </c>
    </row>
    <row r="36" spans="1:19" ht="15" customHeight="1">
      <c r="A36" s="71" t="s">
        <v>166</v>
      </c>
      <c r="B36" s="65">
        <v>90156</v>
      </c>
      <c r="C36" s="7">
        <v>7.247977695561783</v>
      </c>
      <c r="D36" s="65">
        <v>91063</v>
      </c>
      <c r="E36" s="7">
        <v>7.254599699660226</v>
      </c>
      <c r="F36" s="65">
        <v>91645</v>
      </c>
      <c r="G36" s="7">
        <v>7.322362107964592</v>
      </c>
      <c r="H36" s="65">
        <v>91662</v>
      </c>
      <c r="I36" s="7">
        <v>7.336951301508019</v>
      </c>
      <c r="J36" s="65">
        <v>91477</v>
      </c>
      <c r="K36" s="7">
        <v>7.341234969756941</v>
      </c>
      <c r="L36" s="193">
        <v>86968</v>
      </c>
      <c r="M36" s="191">
        <v>7.007224931694704</v>
      </c>
      <c r="N36" s="193">
        <v>82738</v>
      </c>
      <c r="O36" s="191">
        <f t="shared" si="4"/>
        <v>6.687028354687781</v>
      </c>
      <c r="P36" s="65">
        <v>78731</v>
      </c>
      <c r="Q36" s="7">
        <v>6.379272206642689</v>
      </c>
      <c r="R36" s="511">
        <v>74722</v>
      </c>
      <c r="S36" s="191">
        <f t="shared" si="5"/>
        <v>6.085775206993893</v>
      </c>
    </row>
    <row r="37" spans="1:19" ht="15" customHeight="1">
      <c r="A37" s="71" t="s">
        <v>167</v>
      </c>
      <c r="B37" s="65">
        <v>107532</v>
      </c>
      <c r="C37" s="7">
        <v>8.644899258608964</v>
      </c>
      <c r="D37" s="65">
        <v>105211</v>
      </c>
      <c r="E37" s="7">
        <v>8.381710343399098</v>
      </c>
      <c r="F37" s="65">
        <v>100241</v>
      </c>
      <c r="G37" s="7">
        <v>8.00917562403272</v>
      </c>
      <c r="H37" s="65">
        <v>96047</v>
      </c>
      <c r="I37" s="7">
        <v>7.6879422405788755</v>
      </c>
      <c r="J37" s="65">
        <v>91574</v>
      </c>
      <c r="K37" s="7">
        <v>7.349019437897199</v>
      </c>
      <c r="L37" s="193">
        <v>89643</v>
      </c>
      <c r="M37" s="191">
        <v>7.222756238523462</v>
      </c>
      <c r="N37" s="193">
        <v>89670</v>
      </c>
      <c r="O37" s="191">
        <f t="shared" si="4"/>
        <v>7.247284591902795</v>
      </c>
      <c r="P37" s="65">
        <v>90249</v>
      </c>
      <c r="Q37" s="7">
        <v>7.312531752134433</v>
      </c>
      <c r="R37" s="511">
        <v>90321</v>
      </c>
      <c r="S37" s="191">
        <f t="shared" si="5"/>
        <v>7.35624451260533</v>
      </c>
    </row>
    <row r="38" spans="1:19" ht="15" customHeight="1">
      <c r="A38" s="71" t="s">
        <v>168</v>
      </c>
      <c r="B38" s="65">
        <v>111476</v>
      </c>
      <c r="C38" s="7">
        <v>8.961972154825473</v>
      </c>
      <c r="D38" s="65">
        <v>114200</v>
      </c>
      <c r="E38" s="7">
        <v>9.097825524100871</v>
      </c>
      <c r="F38" s="65">
        <v>114841</v>
      </c>
      <c r="G38" s="7">
        <v>9.175703931919491</v>
      </c>
      <c r="H38" s="65">
        <v>114180</v>
      </c>
      <c r="I38" s="7">
        <v>9.139371818269138</v>
      </c>
      <c r="J38" s="65">
        <v>111115</v>
      </c>
      <c r="K38" s="7">
        <v>8.917228633039368</v>
      </c>
      <c r="L38" s="193">
        <v>108526</v>
      </c>
      <c r="M38" s="67">
        <v>8.744205833606609</v>
      </c>
      <c r="N38" s="193">
        <v>104596</v>
      </c>
      <c r="O38" s="191">
        <f t="shared" si="4"/>
        <v>8.453629744336618</v>
      </c>
      <c r="P38" s="65">
        <v>99689</v>
      </c>
      <c r="Q38" s="7">
        <v>8.077418894819106</v>
      </c>
      <c r="R38" s="511">
        <v>95371</v>
      </c>
      <c r="S38" s="191">
        <f t="shared" si="5"/>
        <v>7.7675445955169105</v>
      </c>
    </row>
    <row r="39" spans="1:19" ht="15" customHeight="1">
      <c r="A39" s="71" t="s">
        <v>169</v>
      </c>
      <c r="B39" s="65">
        <v>112965</v>
      </c>
      <c r="C39" s="7">
        <v>9.081678428270298</v>
      </c>
      <c r="D39" s="65">
        <v>113400</v>
      </c>
      <c r="E39" s="7">
        <v>9.034092945998589</v>
      </c>
      <c r="F39" s="65">
        <v>110084</v>
      </c>
      <c r="G39" s="7">
        <v>8.795623441466246</v>
      </c>
      <c r="H39" s="65">
        <v>108017</v>
      </c>
      <c r="I39" s="7">
        <v>8.646063458521436</v>
      </c>
      <c r="J39" s="65">
        <v>110740</v>
      </c>
      <c r="K39" s="7">
        <v>8.887134039713628</v>
      </c>
      <c r="L39" s="193">
        <v>111121</v>
      </c>
      <c r="M39" s="191">
        <v>8.95329134434329</v>
      </c>
      <c r="N39" s="193">
        <v>111657</v>
      </c>
      <c r="O39" s="191">
        <f t="shared" si="4"/>
        <v>9.02431198481198</v>
      </c>
      <c r="P39" s="65">
        <v>112553</v>
      </c>
      <c r="Q39" s="7">
        <v>9.11973967908771</v>
      </c>
      <c r="R39" s="511">
        <v>112059</v>
      </c>
      <c r="S39" s="191">
        <f t="shared" si="5"/>
        <v>9.126708117027498</v>
      </c>
    </row>
    <row r="40" spans="1:19" ht="15" customHeight="1">
      <c r="A40" s="71" t="s">
        <v>170</v>
      </c>
      <c r="B40" s="65">
        <v>98095</v>
      </c>
      <c r="C40" s="7">
        <v>7.886223568549328</v>
      </c>
      <c r="D40" s="65">
        <v>104463</v>
      </c>
      <c r="E40" s="7">
        <v>8.322120382873463</v>
      </c>
      <c r="F40" s="65">
        <v>109165</v>
      </c>
      <c r="G40" s="7">
        <v>8.722196077428716</v>
      </c>
      <c r="H40" s="65">
        <v>111678</v>
      </c>
      <c r="I40" s="7">
        <v>8.939102871962348</v>
      </c>
      <c r="J40" s="65">
        <v>112204</v>
      </c>
      <c r="K40" s="7">
        <v>9.004623332057323</v>
      </c>
      <c r="L40" s="193">
        <v>110393</v>
      </c>
      <c r="M40" s="191">
        <v>8.894634599905409</v>
      </c>
      <c r="N40" s="193">
        <v>108273</v>
      </c>
      <c r="O40" s="191">
        <f t="shared" si="4"/>
        <v>8.750811248121906</v>
      </c>
      <c r="P40" s="65">
        <v>105270</v>
      </c>
      <c r="Q40" s="7">
        <v>8.529626007459271</v>
      </c>
      <c r="R40" s="511">
        <v>103509</v>
      </c>
      <c r="S40" s="191">
        <f t="shared" si="5"/>
        <v>8.43034857071185</v>
      </c>
    </row>
    <row r="41" spans="1:19" ht="15" customHeight="1">
      <c r="A41" s="71" t="s">
        <v>171</v>
      </c>
      <c r="B41" s="65">
        <v>68772</v>
      </c>
      <c r="C41" s="7">
        <v>5.528838037170848</v>
      </c>
      <c r="D41" s="65">
        <v>75109</v>
      </c>
      <c r="E41" s="7">
        <v>5.983612760855451</v>
      </c>
      <c r="F41" s="65">
        <v>80598</v>
      </c>
      <c r="G41" s="7">
        <v>6.4397156547299925</v>
      </c>
      <c r="H41" s="65">
        <v>84547</v>
      </c>
      <c r="I41" s="7">
        <v>6.767441488169565</v>
      </c>
      <c r="J41" s="65">
        <v>88788</v>
      </c>
      <c r="K41" s="7">
        <v>7.1254366725491565</v>
      </c>
      <c r="L41" s="193">
        <v>94583</v>
      </c>
      <c r="M41" s="191">
        <v>7.620784147209091</v>
      </c>
      <c r="N41" s="193">
        <v>98549</v>
      </c>
      <c r="O41" s="191">
        <f t="shared" si="4"/>
        <v>7.964900738791441</v>
      </c>
      <c r="P41" s="65">
        <v>103187</v>
      </c>
      <c r="Q41" s="7">
        <v>8.360848473750353</v>
      </c>
      <c r="R41" s="511">
        <v>105156</v>
      </c>
      <c r="S41" s="191">
        <f t="shared" si="5"/>
        <v>8.564489409633707</v>
      </c>
    </row>
    <row r="42" spans="1:19" ht="15" customHeight="1">
      <c r="A42" s="71" t="s">
        <v>172</v>
      </c>
      <c r="B42" s="65">
        <v>50295</v>
      </c>
      <c r="C42" s="7">
        <v>4.0434029703877705</v>
      </c>
      <c r="D42" s="65">
        <v>54883</v>
      </c>
      <c r="E42" s="7">
        <v>4.372293854984485</v>
      </c>
      <c r="F42" s="65">
        <v>57837</v>
      </c>
      <c r="G42" s="7">
        <v>4.621129982414186</v>
      </c>
      <c r="H42" s="65">
        <v>61288</v>
      </c>
      <c r="I42" s="7">
        <v>4.905708705535812</v>
      </c>
      <c r="J42" s="65">
        <v>62552</v>
      </c>
      <c r="K42" s="7">
        <v>5.019938671231414</v>
      </c>
      <c r="L42" s="193">
        <v>65083</v>
      </c>
      <c r="M42" s="191">
        <v>5.243896838256444</v>
      </c>
      <c r="N42" s="193">
        <v>69858</v>
      </c>
      <c r="O42" s="191">
        <f t="shared" si="4"/>
        <v>5.646044463266928</v>
      </c>
      <c r="P42" s="65">
        <v>75132</v>
      </c>
      <c r="Q42" s="7">
        <v>6.087658983494157</v>
      </c>
      <c r="R42" s="511">
        <v>78647</v>
      </c>
      <c r="S42" s="191">
        <f t="shared" si="5"/>
        <v>6.40544903381131</v>
      </c>
    </row>
    <row r="43" spans="1:19" ht="15" customHeight="1">
      <c r="A43" s="71" t="s">
        <v>173</v>
      </c>
      <c r="B43" s="65">
        <v>42106</v>
      </c>
      <c r="C43" s="7">
        <v>3.3850586633094246</v>
      </c>
      <c r="D43" s="65">
        <v>41831</v>
      </c>
      <c r="E43" s="7">
        <v>3.3324968432457407</v>
      </c>
      <c r="F43" s="65">
        <v>41038</v>
      </c>
      <c r="G43" s="7">
        <v>3.2789033355518677</v>
      </c>
      <c r="H43" s="65">
        <v>41231</v>
      </c>
      <c r="I43" s="7">
        <v>3.300275349790286</v>
      </c>
      <c r="J43" s="65">
        <v>43749</v>
      </c>
      <c r="K43" s="7">
        <v>3.510955635754303</v>
      </c>
      <c r="L43" s="193">
        <v>46722</v>
      </c>
      <c r="M43" s="191">
        <v>3.7645060626740867</v>
      </c>
      <c r="N43" s="193">
        <v>50332</v>
      </c>
      <c r="O43" s="191">
        <f t="shared" si="4"/>
        <v>4.067919349611369</v>
      </c>
      <c r="P43" s="65">
        <v>52980</v>
      </c>
      <c r="Q43" s="7">
        <v>4.292767035956988</v>
      </c>
      <c r="R43" s="511">
        <v>56029</v>
      </c>
      <c r="S43" s="191">
        <f t="shared" si="5"/>
        <v>4.5633133357332625</v>
      </c>
    </row>
    <row r="44" spans="1:19" ht="15" customHeight="1">
      <c r="A44" s="71" t="s">
        <v>174</v>
      </c>
      <c r="B44" s="65">
        <v>29564</v>
      </c>
      <c r="C44" s="7">
        <v>2.3767604218420133</v>
      </c>
      <c r="D44" s="65">
        <v>30885</v>
      </c>
      <c r="E44" s="7">
        <v>2.460475843361256</v>
      </c>
      <c r="F44" s="65">
        <v>32751</v>
      </c>
      <c r="G44" s="7">
        <v>2.6167786720273702</v>
      </c>
      <c r="H44" s="65">
        <v>36065</v>
      </c>
      <c r="I44" s="7">
        <v>2.886770403099286</v>
      </c>
      <c r="J44" s="65">
        <v>37487</v>
      </c>
      <c r="K44" s="7">
        <v>3.0084160533388546</v>
      </c>
      <c r="L44" s="193">
        <v>37662</v>
      </c>
      <c r="M44" s="191">
        <v>3.034519655246596</v>
      </c>
      <c r="N44" s="193">
        <v>37030</v>
      </c>
      <c r="O44" s="191">
        <f t="shared" si="4"/>
        <v>2.9928286878349555</v>
      </c>
      <c r="P44" s="65">
        <v>36574</v>
      </c>
      <c r="Q44" s="7">
        <v>2.9634515208208927</v>
      </c>
      <c r="R44" s="511">
        <v>36870</v>
      </c>
      <c r="S44" s="191">
        <f t="shared" si="5"/>
        <v>3.0028978330594045</v>
      </c>
    </row>
    <row r="45" spans="1:19" ht="15" customHeight="1">
      <c r="A45" s="71" t="s">
        <v>175</v>
      </c>
      <c r="B45" s="65">
        <v>15780</v>
      </c>
      <c r="C45" s="7">
        <v>1.2686131598114927</v>
      </c>
      <c r="D45" s="65">
        <v>17977</v>
      </c>
      <c r="E45" s="7">
        <v>1.432150695680923</v>
      </c>
      <c r="F45" s="65">
        <v>19739</v>
      </c>
      <c r="G45" s="7">
        <v>1.577130292423079</v>
      </c>
      <c r="H45" s="65">
        <v>21207</v>
      </c>
      <c r="I45" s="7">
        <v>1.6974834309864566</v>
      </c>
      <c r="J45" s="65">
        <v>22843</v>
      </c>
      <c r="K45" s="7">
        <v>1.8332021209064333</v>
      </c>
      <c r="L45" s="193">
        <v>24540</v>
      </c>
      <c r="M45" s="191">
        <v>1.9772479512439982</v>
      </c>
      <c r="N45" s="193">
        <v>25595</v>
      </c>
      <c r="O45" s="191">
        <f t="shared" si="4"/>
        <v>2.0686321972761457</v>
      </c>
      <c r="P45" s="65">
        <v>27346</v>
      </c>
      <c r="Q45" s="7">
        <v>2.2157419283744773</v>
      </c>
      <c r="R45" s="511">
        <v>30353</v>
      </c>
      <c r="S45" s="191">
        <f t="shared" si="5"/>
        <v>2.4721171122010337</v>
      </c>
    </row>
    <row r="46" spans="1:19" ht="15" customHeight="1">
      <c r="A46" s="71" t="s">
        <v>176</v>
      </c>
      <c r="B46" s="65">
        <v>6813</v>
      </c>
      <c r="C46" s="7">
        <v>0.5477225258425666</v>
      </c>
      <c r="D46" s="65">
        <v>7337</v>
      </c>
      <c r="E46" s="7">
        <v>0.5845074069205614</v>
      </c>
      <c r="F46" s="65">
        <v>8012</v>
      </c>
      <c r="G46" s="7">
        <v>0.6401523837526577</v>
      </c>
      <c r="H46" s="65">
        <v>8987</v>
      </c>
      <c r="I46" s="7">
        <v>0.7193513271219544</v>
      </c>
      <c r="J46" s="65">
        <v>9929</v>
      </c>
      <c r="K46" s="7">
        <v>0.7968245790167656</v>
      </c>
      <c r="L46" s="193">
        <v>11395</v>
      </c>
      <c r="M46" s="191">
        <v>0.9181230808649292</v>
      </c>
      <c r="N46" s="193">
        <v>13088</v>
      </c>
      <c r="O46" s="191">
        <f t="shared" si="4"/>
        <v>1.0577948114065325</v>
      </c>
      <c r="P46" s="65">
        <v>14462</v>
      </c>
      <c r="Q46" s="7">
        <v>1.1718006204984892</v>
      </c>
      <c r="R46" s="511">
        <v>15645</v>
      </c>
      <c r="S46" s="191">
        <f t="shared" si="5"/>
        <v>1.2742158014161753</v>
      </c>
    </row>
    <row r="47" spans="1:19" ht="15" customHeight="1">
      <c r="A47" s="71" t="s">
        <v>177</v>
      </c>
      <c r="B47" s="65">
        <v>3026</v>
      </c>
      <c r="C47" s="66">
        <v>0.24327144623508096</v>
      </c>
      <c r="D47" s="65">
        <v>3599</v>
      </c>
      <c r="E47" s="7">
        <v>0.28671693573764484</v>
      </c>
      <c r="F47" s="65">
        <v>3823</v>
      </c>
      <c r="G47" s="66">
        <v>0.30545463842815906</v>
      </c>
      <c r="H47" s="65">
        <v>4322</v>
      </c>
      <c r="I47" s="7">
        <v>0.34594819581852526</v>
      </c>
      <c r="J47" s="65">
        <v>4759</v>
      </c>
      <c r="K47" s="7">
        <v>0.38192045236587646</v>
      </c>
      <c r="L47" s="193">
        <v>5190</v>
      </c>
      <c r="M47" s="191">
        <v>0.418171021473364</v>
      </c>
      <c r="N47" s="193">
        <v>5540</v>
      </c>
      <c r="O47" s="191">
        <f t="shared" si="4"/>
        <v>0.4477523880800879</v>
      </c>
      <c r="P47" s="65">
        <v>6135</v>
      </c>
      <c r="Q47" s="7">
        <v>0.4970956165646683</v>
      </c>
      <c r="R47" s="511">
        <v>7004</v>
      </c>
      <c r="S47" s="191">
        <f t="shared" si="5"/>
        <v>0.5704447090520226</v>
      </c>
    </row>
    <row r="48" spans="1:19" ht="15" customHeight="1">
      <c r="A48" s="72"/>
      <c r="B48" s="65"/>
      <c r="C48" s="7"/>
      <c r="D48" s="65"/>
      <c r="E48" s="7"/>
      <c r="F48" s="65"/>
      <c r="G48" s="7"/>
      <c r="H48" s="65"/>
      <c r="I48" s="7"/>
      <c r="J48" s="65"/>
      <c r="K48" s="7"/>
      <c r="L48" s="194"/>
      <c r="M48" s="191"/>
      <c r="N48" s="194"/>
      <c r="O48" s="191"/>
      <c r="P48" s="65"/>
      <c r="Q48" s="7"/>
      <c r="R48" s="194"/>
      <c r="S48" s="191"/>
    </row>
    <row r="49" spans="1:19" ht="15" customHeight="1">
      <c r="A49" s="503" t="s">
        <v>181</v>
      </c>
      <c r="B49" s="504">
        <v>1245903</v>
      </c>
      <c r="C49" s="505">
        <v>100</v>
      </c>
      <c r="D49" s="504">
        <v>1256431</v>
      </c>
      <c r="E49" s="505">
        <v>100.00000000000001</v>
      </c>
      <c r="F49" s="504">
        <v>1255694</v>
      </c>
      <c r="G49" s="505">
        <v>99.99999999999999</v>
      </c>
      <c r="H49" s="504">
        <v>1256324</v>
      </c>
      <c r="I49" s="505">
        <v>99.99999999999997</v>
      </c>
      <c r="J49" s="504">
        <v>1255517</v>
      </c>
      <c r="K49" s="505">
        <v>100</v>
      </c>
      <c r="L49" s="506">
        <v>1252145</v>
      </c>
      <c r="M49" s="502">
        <v>100</v>
      </c>
      <c r="N49" s="506">
        <f>SUM(N51:N68)</f>
        <v>1250538</v>
      </c>
      <c r="O49" s="502">
        <f>SUM(O51:O68)</f>
        <v>99.99999999999999</v>
      </c>
      <c r="P49" s="65">
        <v>1250388</v>
      </c>
      <c r="Q49" s="66">
        <v>99.99999999999997</v>
      </c>
      <c r="R49" s="194">
        <f>SUM(R51:R68)</f>
        <v>1247417</v>
      </c>
      <c r="S49" s="191">
        <f>SUM(S51:S68)</f>
        <v>100</v>
      </c>
    </row>
    <row r="50" spans="1:19" ht="15" customHeight="1">
      <c r="A50" s="72"/>
      <c r="B50" s="65"/>
      <c r="C50" s="7"/>
      <c r="D50" s="65"/>
      <c r="E50" s="7"/>
      <c r="F50" s="65"/>
      <c r="G50" s="7"/>
      <c r="H50" s="65"/>
      <c r="I50" s="7"/>
      <c r="J50" s="65"/>
      <c r="K50" s="7"/>
      <c r="L50" s="194"/>
      <c r="M50" s="191"/>
      <c r="N50" s="194"/>
      <c r="O50" s="191"/>
      <c r="P50" s="65"/>
      <c r="Q50" s="7"/>
      <c r="R50" s="194"/>
      <c r="S50" s="191"/>
    </row>
    <row r="51" spans="1:19" ht="15" customHeight="1">
      <c r="A51" s="71" t="s">
        <v>179</v>
      </c>
      <c r="B51" s="65">
        <v>48970</v>
      </c>
      <c r="C51" s="7">
        <v>3.9304825496045837</v>
      </c>
      <c r="D51" s="65">
        <v>49279</v>
      </c>
      <c r="E51" s="7">
        <v>3.922141367094572</v>
      </c>
      <c r="F51" s="65">
        <v>50013</v>
      </c>
      <c r="G51" s="7">
        <v>3.9828971070977484</v>
      </c>
      <c r="H51" s="65">
        <v>49884</v>
      </c>
      <c r="I51" s="7">
        <v>3.970631779700141</v>
      </c>
      <c r="J51" s="65">
        <v>49757</v>
      </c>
      <c r="K51" s="7">
        <v>3.963068600425163</v>
      </c>
      <c r="L51" s="193">
        <v>49845</v>
      </c>
      <c r="M51" s="191">
        <v>3.980769000395322</v>
      </c>
      <c r="N51" s="193">
        <v>49402</v>
      </c>
      <c r="O51" s="67">
        <f>N51/$N$49*100</f>
        <v>3.950459722135593</v>
      </c>
      <c r="P51" s="65">
        <v>48499</v>
      </c>
      <c r="Q51" s="7">
        <v>3.8787160465391546</v>
      </c>
      <c r="R51" s="193">
        <v>45825</v>
      </c>
      <c r="S51" s="67">
        <f>R51/$R$49*100</f>
        <v>3.6735911086669493</v>
      </c>
    </row>
    <row r="52" spans="1:19" ht="15" customHeight="1">
      <c r="A52" s="71" t="s">
        <v>180</v>
      </c>
      <c r="B52" s="65">
        <v>61759</v>
      </c>
      <c r="C52" s="7">
        <v>4.956966954891351</v>
      </c>
      <c r="D52" s="65">
        <v>56538</v>
      </c>
      <c r="E52" s="7">
        <v>4.499888971220862</v>
      </c>
      <c r="F52" s="65">
        <v>53228</v>
      </c>
      <c r="G52" s="7">
        <v>4.238930822318176</v>
      </c>
      <c r="H52" s="65">
        <v>53270</v>
      </c>
      <c r="I52" s="7">
        <v>4.240148242014002</v>
      </c>
      <c r="J52" s="65">
        <v>52023</v>
      </c>
      <c r="K52" s="7">
        <v>4.143552018809781</v>
      </c>
      <c r="L52" s="193">
        <v>50967</v>
      </c>
      <c r="M52" s="191">
        <v>4.070375236094861</v>
      </c>
      <c r="N52" s="193">
        <v>51483</v>
      </c>
      <c r="O52" s="67">
        <f aca="true" t="shared" si="6" ref="O52:O68">N52/$N$49*100</f>
        <v>4.116868099969773</v>
      </c>
      <c r="P52" s="65">
        <v>52240</v>
      </c>
      <c r="Q52" s="7">
        <v>4.177903178853284</v>
      </c>
      <c r="R52" s="193">
        <v>51955</v>
      </c>
      <c r="S52" s="67">
        <f aca="true" t="shared" si="7" ref="S52:S68">R52/$R$49*100</f>
        <v>4.165006569575371</v>
      </c>
    </row>
    <row r="53" spans="1:19" ht="15" customHeight="1">
      <c r="A53" s="71" t="s">
        <v>162</v>
      </c>
      <c r="B53" s="65">
        <v>81515</v>
      </c>
      <c r="C53" s="7">
        <v>6.5426441705333405</v>
      </c>
      <c r="D53" s="65">
        <v>79285</v>
      </c>
      <c r="E53" s="7">
        <v>6.31033459059829</v>
      </c>
      <c r="F53" s="65">
        <v>75776</v>
      </c>
      <c r="G53" s="7">
        <v>6.034591230028972</v>
      </c>
      <c r="H53" s="65">
        <v>70399</v>
      </c>
      <c r="I53" s="7">
        <v>5.603570416548597</v>
      </c>
      <c r="J53" s="65">
        <v>66858</v>
      </c>
      <c r="K53" s="7">
        <v>5.325136975445175</v>
      </c>
      <c r="L53" s="193">
        <v>62676</v>
      </c>
      <c r="M53" s="191">
        <v>5.005490578167864</v>
      </c>
      <c r="N53" s="193">
        <v>57217</v>
      </c>
      <c r="O53" s="67">
        <f t="shared" si="6"/>
        <v>4.575390751820416</v>
      </c>
      <c r="P53" s="65">
        <v>53921</v>
      </c>
      <c r="Q53" s="7">
        <v>4.312341449214164</v>
      </c>
      <c r="R53" s="193">
        <v>53973</v>
      </c>
      <c r="S53" s="67">
        <f t="shared" si="7"/>
        <v>4.32678085996904</v>
      </c>
    </row>
    <row r="54" spans="1:19" ht="15" customHeight="1">
      <c r="A54" s="71" t="s">
        <v>163</v>
      </c>
      <c r="B54" s="65">
        <v>83374</v>
      </c>
      <c r="C54" s="7">
        <v>6.69185321810767</v>
      </c>
      <c r="D54" s="65">
        <v>86034</v>
      </c>
      <c r="E54" s="7">
        <v>6.847491028158331</v>
      </c>
      <c r="F54" s="65">
        <v>85776</v>
      </c>
      <c r="G54" s="7">
        <v>6.830963594633724</v>
      </c>
      <c r="H54" s="65">
        <v>85131</v>
      </c>
      <c r="I54" s="7">
        <v>6.776197859787763</v>
      </c>
      <c r="J54" s="65">
        <v>83308</v>
      </c>
      <c r="K54" s="7">
        <v>6.635354200699791</v>
      </c>
      <c r="L54" s="193">
        <v>81047</v>
      </c>
      <c r="M54" s="191">
        <v>6.472652927576279</v>
      </c>
      <c r="N54" s="193">
        <v>78755</v>
      </c>
      <c r="O54" s="67">
        <f t="shared" si="6"/>
        <v>6.297689474450197</v>
      </c>
      <c r="P54" s="65">
        <v>75153</v>
      </c>
      <c r="Q54" s="7">
        <v>6.010374379792513</v>
      </c>
      <c r="R54" s="193">
        <v>69721</v>
      </c>
      <c r="S54" s="67">
        <f t="shared" si="7"/>
        <v>5.589229584012403</v>
      </c>
    </row>
    <row r="55" spans="1:19" ht="15" customHeight="1">
      <c r="A55" s="71" t="s">
        <v>164</v>
      </c>
      <c r="B55" s="65">
        <v>73288</v>
      </c>
      <c r="C55" s="7">
        <v>5.882319891676961</v>
      </c>
      <c r="D55" s="65">
        <v>72550</v>
      </c>
      <c r="E55" s="7">
        <v>5.774292420355754</v>
      </c>
      <c r="F55" s="65">
        <v>74247</v>
      </c>
      <c r="G55" s="7">
        <v>5.912825895480905</v>
      </c>
      <c r="H55" s="65">
        <v>76167</v>
      </c>
      <c r="I55" s="7">
        <v>6.062687650637892</v>
      </c>
      <c r="J55" s="65">
        <v>78112</v>
      </c>
      <c r="K55" s="7">
        <v>6.221500784139124</v>
      </c>
      <c r="L55" s="193">
        <v>79291</v>
      </c>
      <c r="M55" s="191">
        <v>6.332413578299638</v>
      </c>
      <c r="N55" s="193">
        <v>81745</v>
      </c>
      <c r="O55" s="67">
        <f t="shared" si="6"/>
        <v>6.536786567061537</v>
      </c>
      <c r="P55" s="65">
        <v>82041</v>
      </c>
      <c r="Q55" s="7">
        <v>6.561243390051728</v>
      </c>
      <c r="R55" s="193">
        <v>81478</v>
      </c>
      <c r="S55" s="67">
        <f t="shared" si="7"/>
        <v>6.531737181712289</v>
      </c>
    </row>
    <row r="56" spans="1:19" ht="15" customHeight="1">
      <c r="A56" s="71" t="s">
        <v>165</v>
      </c>
      <c r="B56" s="65">
        <v>92210</v>
      </c>
      <c r="C56" s="7">
        <v>7.40105770673961</v>
      </c>
      <c r="D56" s="65">
        <v>86311</v>
      </c>
      <c r="E56" s="7">
        <v>6.869537602940393</v>
      </c>
      <c r="F56" s="65">
        <v>79000</v>
      </c>
      <c r="G56" s="7">
        <v>6.291341680377545</v>
      </c>
      <c r="H56" s="65">
        <v>72244</v>
      </c>
      <c r="I56" s="7">
        <v>5.750427437508159</v>
      </c>
      <c r="J56" s="65">
        <v>67485</v>
      </c>
      <c r="K56" s="7">
        <v>5.375076562085579</v>
      </c>
      <c r="L56" s="193">
        <v>66437</v>
      </c>
      <c r="M56" s="191">
        <v>5.30585515255821</v>
      </c>
      <c r="N56" s="193">
        <v>65493</v>
      </c>
      <c r="O56" s="67">
        <f t="shared" si="6"/>
        <v>5.237185915182105</v>
      </c>
      <c r="P56" s="65">
        <v>67375</v>
      </c>
      <c r="Q56" s="7">
        <v>5.388327463155437</v>
      </c>
      <c r="R56" s="193">
        <v>69931</v>
      </c>
      <c r="S56" s="67">
        <f t="shared" si="7"/>
        <v>5.606064371417096</v>
      </c>
    </row>
    <row r="57" spans="1:19" ht="15" customHeight="1">
      <c r="A57" s="71" t="s">
        <v>166</v>
      </c>
      <c r="B57" s="65">
        <v>90891</v>
      </c>
      <c r="C57" s="7">
        <v>7.295190717094348</v>
      </c>
      <c r="D57" s="65">
        <v>90955</v>
      </c>
      <c r="E57" s="7">
        <v>7.239155990261303</v>
      </c>
      <c r="F57" s="65">
        <v>92081</v>
      </c>
      <c r="G57" s="7">
        <v>7.333076370517021</v>
      </c>
      <c r="H57" s="65">
        <v>92212</v>
      </c>
      <c r="I57" s="7">
        <v>7.339826350527412</v>
      </c>
      <c r="J57" s="65">
        <v>92348</v>
      </c>
      <c r="K57" s="7">
        <v>7.355376311113271</v>
      </c>
      <c r="L57" s="193">
        <v>86099</v>
      </c>
      <c r="M57" s="191">
        <v>6.876120577089714</v>
      </c>
      <c r="N57" s="193">
        <v>80324</v>
      </c>
      <c r="O57" s="67">
        <f t="shared" si="6"/>
        <v>6.42315547388404</v>
      </c>
      <c r="P57" s="65">
        <v>73909</v>
      </c>
      <c r="Q57" s="7">
        <v>5.9108852612149185</v>
      </c>
      <c r="R57" s="193">
        <v>68216</v>
      </c>
      <c r="S57" s="67">
        <f t="shared" si="7"/>
        <v>5.46858027427877</v>
      </c>
    </row>
    <row r="58" spans="1:19" ht="15" customHeight="1">
      <c r="A58" s="71" t="s">
        <v>167</v>
      </c>
      <c r="B58" s="65">
        <v>110804</v>
      </c>
      <c r="C58" s="7">
        <v>8.893469234763863</v>
      </c>
      <c r="D58" s="65">
        <v>108251</v>
      </c>
      <c r="E58" s="7">
        <v>8.61575367051593</v>
      </c>
      <c r="F58" s="65">
        <v>102667</v>
      </c>
      <c r="G58" s="7">
        <v>8.17611615568761</v>
      </c>
      <c r="H58" s="65">
        <v>98373</v>
      </c>
      <c r="I58" s="7">
        <v>7.830225324040614</v>
      </c>
      <c r="J58" s="65">
        <v>92120</v>
      </c>
      <c r="K58" s="7">
        <v>7.337216461425851</v>
      </c>
      <c r="L58" s="193">
        <v>90527</v>
      </c>
      <c r="M58" s="191">
        <v>7.229753742577737</v>
      </c>
      <c r="N58" s="193">
        <v>89901</v>
      </c>
      <c r="O58" s="67">
        <f t="shared" si="6"/>
        <v>7.188985860485647</v>
      </c>
      <c r="P58" s="65">
        <v>90879</v>
      </c>
      <c r="Q58" s="7">
        <v>7.268063992936592</v>
      </c>
      <c r="R58" s="193">
        <v>90756</v>
      </c>
      <c r="S58" s="67">
        <f t="shared" si="7"/>
        <v>7.275514122382491</v>
      </c>
    </row>
    <row r="59" spans="1:19" ht="15" customHeight="1">
      <c r="A59" s="71" t="s">
        <v>168</v>
      </c>
      <c r="B59" s="65">
        <v>115705</v>
      </c>
      <c r="C59" s="7">
        <v>9.286838542005277</v>
      </c>
      <c r="D59" s="65">
        <v>116900</v>
      </c>
      <c r="E59" s="7">
        <v>9.304132101165921</v>
      </c>
      <c r="F59" s="65">
        <v>119481</v>
      </c>
      <c r="G59" s="7">
        <v>9.515136649534043</v>
      </c>
      <c r="H59" s="65">
        <v>117883</v>
      </c>
      <c r="I59" s="7">
        <v>9.38316867304931</v>
      </c>
      <c r="J59" s="65">
        <v>115604</v>
      </c>
      <c r="K59" s="7">
        <v>9.207680979230071</v>
      </c>
      <c r="L59" s="193">
        <v>111841</v>
      </c>
      <c r="M59" s="191">
        <v>8.931952769048312</v>
      </c>
      <c r="N59" s="193">
        <v>107976</v>
      </c>
      <c r="O59" s="67">
        <f t="shared" si="6"/>
        <v>8.634363769833463</v>
      </c>
      <c r="P59" s="65">
        <v>102444</v>
      </c>
      <c r="Q59" s="7">
        <v>8.19297689997025</v>
      </c>
      <c r="R59" s="193">
        <v>98164</v>
      </c>
      <c r="S59" s="67">
        <f t="shared" si="7"/>
        <v>7.869381289496616</v>
      </c>
    </row>
    <row r="60" spans="1:19" ht="15" customHeight="1">
      <c r="A60" s="71" t="s">
        <v>169</v>
      </c>
      <c r="B60" s="65">
        <v>114832</v>
      </c>
      <c r="C60" s="7">
        <v>9.216768881686615</v>
      </c>
      <c r="D60" s="65">
        <v>115149</v>
      </c>
      <c r="E60" s="7">
        <v>9.16476909595513</v>
      </c>
      <c r="F60" s="65">
        <v>110090</v>
      </c>
      <c r="G60" s="7">
        <v>8.767263361933718</v>
      </c>
      <c r="H60" s="65">
        <v>110096</v>
      </c>
      <c r="I60" s="7">
        <v>8.763344487568494</v>
      </c>
      <c r="J60" s="65">
        <v>113285</v>
      </c>
      <c r="K60" s="7">
        <v>9.022976192277762</v>
      </c>
      <c r="L60" s="193">
        <v>114600</v>
      </c>
      <c r="M60" s="191">
        <v>9.15229466235939</v>
      </c>
      <c r="N60" s="193">
        <v>114445</v>
      </c>
      <c r="O60" s="67">
        <f t="shared" si="6"/>
        <v>9.151661125051778</v>
      </c>
      <c r="P60" s="65">
        <v>117136</v>
      </c>
      <c r="Q60" s="7">
        <v>9.367972181434883</v>
      </c>
      <c r="R60" s="193">
        <v>115552</v>
      </c>
      <c r="S60" s="67">
        <f t="shared" si="7"/>
        <v>9.263301686605201</v>
      </c>
    </row>
    <row r="61" spans="1:19" ht="15" customHeight="1">
      <c r="A61" s="71" t="s">
        <v>170</v>
      </c>
      <c r="B61" s="65">
        <v>100676</v>
      </c>
      <c r="C61" s="7">
        <v>8.080564859383115</v>
      </c>
      <c r="D61" s="65">
        <v>105875</v>
      </c>
      <c r="E61" s="7">
        <v>8.426646588630812</v>
      </c>
      <c r="F61" s="65">
        <v>111229</v>
      </c>
      <c r="G61" s="7">
        <v>8.857970174262201</v>
      </c>
      <c r="H61" s="65">
        <v>114157</v>
      </c>
      <c r="I61" s="7">
        <v>9.086589128282196</v>
      </c>
      <c r="J61" s="65">
        <v>115008</v>
      </c>
      <c r="K61" s="7">
        <v>9.160210494959447</v>
      </c>
      <c r="L61" s="193">
        <v>112532</v>
      </c>
      <c r="M61" s="191">
        <v>8.987138071070044</v>
      </c>
      <c r="N61" s="193">
        <v>111136</v>
      </c>
      <c r="O61" s="67">
        <f t="shared" si="6"/>
        <v>8.88705501152304</v>
      </c>
      <c r="P61" s="65">
        <v>106806</v>
      </c>
      <c r="Q61" s="7">
        <v>8.54182861639747</v>
      </c>
      <c r="R61" s="193">
        <v>106602</v>
      </c>
      <c r="S61" s="67">
        <f t="shared" si="7"/>
        <v>8.545819080548045</v>
      </c>
    </row>
    <row r="62" spans="1:19" ht="15" customHeight="1">
      <c r="A62" s="71" t="s">
        <v>171</v>
      </c>
      <c r="B62" s="65">
        <v>72064</v>
      </c>
      <c r="C62" s="7">
        <v>5.7840778937044055</v>
      </c>
      <c r="D62" s="65">
        <v>79589</v>
      </c>
      <c r="E62" s="7">
        <v>6.3345301094926825</v>
      </c>
      <c r="F62" s="65">
        <v>84873</v>
      </c>
      <c r="G62" s="7">
        <v>6.759051170109916</v>
      </c>
      <c r="H62" s="65">
        <v>87738</v>
      </c>
      <c r="I62" s="7">
        <v>6.983708024363142</v>
      </c>
      <c r="J62" s="65">
        <v>91002</v>
      </c>
      <c r="K62" s="7">
        <v>7.248169479186661</v>
      </c>
      <c r="L62" s="193">
        <v>98173</v>
      </c>
      <c r="M62" s="191">
        <v>7.840385897799377</v>
      </c>
      <c r="N62" s="193">
        <v>101695</v>
      </c>
      <c r="O62" s="67">
        <f t="shared" si="6"/>
        <v>8.132099944184024</v>
      </c>
      <c r="P62" s="65">
        <v>106952</v>
      </c>
      <c r="Q62" s="7">
        <v>8.553504992050467</v>
      </c>
      <c r="R62" s="193">
        <v>109410</v>
      </c>
      <c r="S62" s="67">
        <f t="shared" si="7"/>
        <v>8.770924237845083</v>
      </c>
    </row>
    <row r="63" spans="1:19" ht="15" customHeight="1">
      <c r="A63" s="71" t="s">
        <v>172</v>
      </c>
      <c r="B63" s="65">
        <v>54740</v>
      </c>
      <c r="C63" s="7">
        <v>4.393600464883702</v>
      </c>
      <c r="D63" s="65">
        <v>59260</v>
      </c>
      <c r="E63" s="7">
        <v>4.7165343739528875</v>
      </c>
      <c r="F63" s="65">
        <v>62558</v>
      </c>
      <c r="G63" s="7">
        <v>4.98194623849441</v>
      </c>
      <c r="H63" s="65">
        <v>66430</v>
      </c>
      <c r="I63" s="7">
        <v>5.287648727557541</v>
      </c>
      <c r="J63" s="65">
        <v>68128</v>
      </c>
      <c r="K63" s="7">
        <v>5.426290524142644</v>
      </c>
      <c r="L63" s="193">
        <v>70082</v>
      </c>
      <c r="M63" s="191">
        <v>5.59695562414896</v>
      </c>
      <c r="N63" s="193">
        <v>76429</v>
      </c>
      <c r="O63" s="67">
        <f t="shared" si="6"/>
        <v>6.111689528826793</v>
      </c>
      <c r="P63" s="65">
        <v>81629</v>
      </c>
      <c r="Q63" s="7">
        <v>6.528293617661078</v>
      </c>
      <c r="R63" s="193">
        <v>84276</v>
      </c>
      <c r="S63" s="67">
        <f t="shared" si="7"/>
        <v>6.7560406824662484</v>
      </c>
    </row>
    <row r="64" spans="1:19" ht="15" customHeight="1">
      <c r="A64" s="71" t="s">
        <v>173</v>
      </c>
      <c r="B64" s="65">
        <v>51113</v>
      </c>
      <c r="C64" s="7">
        <v>4.102486309126794</v>
      </c>
      <c r="D64" s="65">
        <v>50147</v>
      </c>
      <c r="E64" s="7">
        <v>3.991225940779876</v>
      </c>
      <c r="F64" s="65">
        <v>48419</v>
      </c>
      <c r="G64" s="7">
        <v>3.855955352179751</v>
      </c>
      <c r="H64" s="65">
        <v>48594</v>
      </c>
      <c r="I64" s="7">
        <v>3.8679512609804476</v>
      </c>
      <c r="J64" s="65">
        <v>50840</v>
      </c>
      <c r="K64" s="7">
        <v>4.049327886440406</v>
      </c>
      <c r="L64" s="193">
        <v>53521</v>
      </c>
      <c r="M64" s="191">
        <v>4.274345223596309</v>
      </c>
      <c r="N64" s="193">
        <v>57074</v>
      </c>
      <c r="O64" s="67">
        <f t="shared" si="6"/>
        <v>4.5639556734781355</v>
      </c>
      <c r="P64" s="65">
        <v>60441</v>
      </c>
      <c r="Q64" s="7">
        <v>4.83377959481377</v>
      </c>
      <c r="R64" s="193">
        <v>63966</v>
      </c>
      <c r="S64" s="67">
        <f t="shared" si="7"/>
        <v>5.1278762434695055</v>
      </c>
    </row>
    <row r="65" spans="1:19" ht="15" customHeight="1">
      <c r="A65" s="71" t="s">
        <v>174</v>
      </c>
      <c r="B65" s="65">
        <v>40742</v>
      </c>
      <c r="C65" s="7">
        <v>3.270078007677965</v>
      </c>
      <c r="D65" s="65">
        <v>42145</v>
      </c>
      <c r="E65" s="7">
        <v>3.354342578303146</v>
      </c>
      <c r="F65" s="65">
        <v>44223</v>
      </c>
      <c r="G65" s="7">
        <v>3.5217975079915966</v>
      </c>
      <c r="H65" s="65">
        <v>47616</v>
      </c>
      <c r="I65" s="7">
        <v>3.79010510027668</v>
      </c>
      <c r="J65" s="65">
        <v>49162</v>
      </c>
      <c r="K65" s="7">
        <v>3.9156777646180814</v>
      </c>
      <c r="L65" s="193">
        <v>49103</v>
      </c>
      <c r="M65" s="191">
        <v>3.9215106876599757</v>
      </c>
      <c r="N65" s="193">
        <v>47813</v>
      </c>
      <c r="O65" s="67">
        <f t="shared" si="6"/>
        <v>3.823394411045486</v>
      </c>
      <c r="P65" s="65">
        <v>46165</v>
      </c>
      <c r="Q65" s="7">
        <v>3.692053986442608</v>
      </c>
      <c r="R65" s="193">
        <v>46463</v>
      </c>
      <c r="S65" s="67">
        <f t="shared" si="7"/>
        <v>3.724736796115493</v>
      </c>
    </row>
    <row r="66" spans="1:19" ht="15" customHeight="1">
      <c r="A66" s="71" t="s">
        <v>175</v>
      </c>
      <c r="B66" s="65">
        <v>27668</v>
      </c>
      <c r="C66" s="7">
        <v>2.220718627373078</v>
      </c>
      <c r="D66" s="65">
        <v>29911</v>
      </c>
      <c r="E66" s="7">
        <v>2.3806321238492205</v>
      </c>
      <c r="F66" s="65">
        <v>31774</v>
      </c>
      <c r="G66" s="7">
        <v>2.5303935512951403</v>
      </c>
      <c r="H66" s="65">
        <v>33343</v>
      </c>
      <c r="I66" s="7">
        <v>2.6540128183494067</v>
      </c>
      <c r="J66" s="65">
        <v>35268</v>
      </c>
      <c r="K66" s="7">
        <v>2.8090420121750643</v>
      </c>
      <c r="L66" s="193">
        <v>37263</v>
      </c>
      <c r="M66" s="191">
        <v>2.975933298459843</v>
      </c>
      <c r="N66" s="193">
        <v>38446</v>
      </c>
      <c r="O66" s="67">
        <f t="shared" si="6"/>
        <v>3.074356796834642</v>
      </c>
      <c r="P66" s="65">
        <v>40450</v>
      </c>
      <c r="Q66" s="7">
        <v>3.234995857285899</v>
      </c>
      <c r="R66" s="193">
        <v>43608</v>
      </c>
      <c r="S66" s="67">
        <f t="shared" si="7"/>
        <v>3.495863853065975</v>
      </c>
    </row>
    <row r="67" spans="1:19" ht="15" customHeight="1">
      <c r="A67" s="71" t="s">
        <v>176</v>
      </c>
      <c r="B67" s="65">
        <v>15639</v>
      </c>
      <c r="C67" s="7">
        <v>1.2552341554679618</v>
      </c>
      <c r="D67" s="65">
        <v>16985</v>
      </c>
      <c r="E67" s="7">
        <v>1.3518450277014813</v>
      </c>
      <c r="F67" s="65">
        <v>18329</v>
      </c>
      <c r="G67" s="7">
        <v>1.4596709070840508</v>
      </c>
      <c r="H67" s="65">
        <v>19732</v>
      </c>
      <c r="I67" s="7">
        <v>1.5706139499046423</v>
      </c>
      <c r="J67" s="65">
        <v>20944</v>
      </c>
      <c r="K67" s="7">
        <v>1.6681574204092817</v>
      </c>
      <c r="L67" s="193">
        <v>22756</v>
      </c>
      <c r="M67" s="191">
        <v>1.8173614078241738</v>
      </c>
      <c r="N67" s="193">
        <v>24634</v>
      </c>
      <c r="O67" s="67">
        <f t="shared" si="6"/>
        <v>1.969872167019315</v>
      </c>
      <c r="P67" s="65">
        <v>26399</v>
      </c>
      <c r="Q67" s="7">
        <v>2.1112646634484653</v>
      </c>
      <c r="R67" s="193">
        <v>27854</v>
      </c>
      <c r="S67" s="67">
        <f t="shared" si="7"/>
        <v>2.2329341350967638</v>
      </c>
    </row>
    <row r="68" spans="1:19" ht="15" customHeight="1">
      <c r="A68" s="75" t="s">
        <v>177</v>
      </c>
      <c r="B68" s="69">
        <v>9913</v>
      </c>
      <c r="C68" s="195">
        <v>0.7956478152793597</v>
      </c>
      <c r="D68" s="69">
        <v>11267</v>
      </c>
      <c r="E68" s="195">
        <v>0.8967464190234083</v>
      </c>
      <c r="F68" s="69">
        <v>11930</v>
      </c>
      <c r="G68" s="195">
        <v>0.9500722309734696</v>
      </c>
      <c r="H68" s="69">
        <v>13055</v>
      </c>
      <c r="I68" s="195">
        <v>1.039142768903563</v>
      </c>
      <c r="J68" s="69">
        <v>14265</v>
      </c>
      <c r="K68" s="195">
        <v>1.1361853324168452</v>
      </c>
      <c r="L68" s="196">
        <v>15385</v>
      </c>
      <c r="M68" s="173">
        <v>1.2286915652739898</v>
      </c>
      <c r="N68" s="196">
        <v>16570</v>
      </c>
      <c r="O68" s="173">
        <f t="shared" si="6"/>
        <v>1.3250297072140151</v>
      </c>
      <c r="P68" s="69">
        <v>17949</v>
      </c>
      <c r="Q68" s="195">
        <v>1.43547442873732</v>
      </c>
      <c r="R68" s="196">
        <v>19667</v>
      </c>
      <c r="S68" s="173">
        <f t="shared" si="7"/>
        <v>1.5766179232766588</v>
      </c>
    </row>
    <row r="69" spans="1:13" s="182" customFormat="1" ht="16.5" customHeight="1">
      <c r="A69" s="76" t="s">
        <v>769</v>
      </c>
      <c r="B69" s="180"/>
      <c r="C69" s="14"/>
      <c r="D69" s="180"/>
      <c r="E69" s="14"/>
      <c r="F69" s="180"/>
      <c r="G69" s="14"/>
      <c r="H69" s="180"/>
      <c r="I69" s="14"/>
      <c r="L69" s="197"/>
      <c r="M69" s="188"/>
    </row>
    <row r="70" spans="1:15" ht="15" customHeight="1">
      <c r="A70" s="181" t="s">
        <v>779</v>
      </c>
      <c r="B70" s="180"/>
      <c r="C70" s="14"/>
      <c r="D70" s="180"/>
      <c r="E70" s="14"/>
      <c r="F70" s="180"/>
      <c r="G70" s="14"/>
      <c r="H70" s="180"/>
      <c r="I70" s="14"/>
      <c r="J70" s="182"/>
      <c r="K70" s="182"/>
      <c r="L70" s="197"/>
      <c r="M70" s="188"/>
      <c r="N70" s="197"/>
      <c r="O70" s="188"/>
    </row>
    <row r="71" spans="1:15" ht="15" customHeight="1">
      <c r="A71" s="181" t="s">
        <v>780</v>
      </c>
      <c r="B71" s="180"/>
      <c r="C71" s="14"/>
      <c r="D71" s="180"/>
      <c r="E71" s="14"/>
      <c r="F71" s="180"/>
      <c r="G71" s="14"/>
      <c r="H71" s="180"/>
      <c r="I71" s="14"/>
      <c r="J71" s="182"/>
      <c r="K71" s="182"/>
      <c r="L71" s="197"/>
      <c r="M71" s="188"/>
      <c r="N71" s="197"/>
      <c r="O71" s="188"/>
    </row>
    <row r="72" spans="12:15" ht="13.5">
      <c r="L72" s="16"/>
      <c r="M72" s="9"/>
      <c r="N72" s="197"/>
      <c r="O72" s="188"/>
    </row>
    <row r="73" spans="12:15" ht="13.5">
      <c r="L73" s="16"/>
      <c r="M73" s="9"/>
      <c r="N73" s="197"/>
      <c r="O73" s="188"/>
    </row>
    <row r="74" spans="12:15" ht="13.5">
      <c r="L74" s="16"/>
      <c r="M74" s="9"/>
      <c r="N74" s="197"/>
      <c r="O74" s="188"/>
    </row>
    <row r="75" spans="12:15" ht="13.5">
      <c r="L75" s="16"/>
      <c r="M75" s="9"/>
      <c r="N75" s="197"/>
      <c r="O75" s="188"/>
    </row>
    <row r="76" spans="12:15" ht="13.5">
      <c r="L76" s="16"/>
      <c r="M76" s="9"/>
      <c r="N76" s="197"/>
      <c r="O76" s="188"/>
    </row>
    <row r="77" spans="12:15" ht="13.5">
      <c r="L77" s="16"/>
      <c r="M77" s="9"/>
      <c r="N77" s="197"/>
      <c r="O77" s="188"/>
    </row>
    <row r="78" spans="12:15" ht="13.5">
      <c r="L78" s="16"/>
      <c r="M78" s="9"/>
      <c r="N78" s="197"/>
      <c r="O78" s="188"/>
    </row>
    <row r="79" spans="12:15" ht="13.5">
      <c r="L79" s="16"/>
      <c r="M79" s="9"/>
      <c r="N79" s="197"/>
      <c r="O79" s="188"/>
    </row>
    <row r="80" spans="12:15" ht="13.5">
      <c r="L80" s="16"/>
      <c r="M80" s="9"/>
      <c r="N80" s="197"/>
      <c r="O80" s="188"/>
    </row>
    <row r="81" spans="12:15" ht="13.5">
      <c r="L81" s="16"/>
      <c r="M81" s="9"/>
      <c r="N81" s="197"/>
      <c r="O81" s="188"/>
    </row>
    <row r="82" spans="12:15" ht="13.5">
      <c r="L82" s="16"/>
      <c r="M82" s="9"/>
      <c r="N82" s="197"/>
      <c r="O82" s="188"/>
    </row>
    <row r="83" spans="12:15" ht="13.5">
      <c r="L83" s="16"/>
      <c r="M83" s="9"/>
      <c r="N83" s="197"/>
      <c r="O83" s="188"/>
    </row>
    <row r="84" spans="12:15" ht="13.5">
      <c r="L84" s="16"/>
      <c r="M84" s="9"/>
      <c r="N84" s="197"/>
      <c r="O84" s="188"/>
    </row>
    <row r="85" spans="12:15" ht="13.5">
      <c r="L85" s="16"/>
      <c r="M85" s="9"/>
      <c r="N85" s="197"/>
      <c r="O85" s="188"/>
    </row>
    <row r="86" spans="12:15" ht="13.5">
      <c r="L86" s="16"/>
      <c r="M86" s="9"/>
      <c r="N86" s="197"/>
      <c r="O86" s="188"/>
    </row>
    <row r="87" spans="12:15" ht="13.5">
      <c r="L87" s="16"/>
      <c r="M87" s="9"/>
      <c r="N87" s="197"/>
      <c r="O87" s="188"/>
    </row>
    <row r="88" spans="12:15" ht="13.5">
      <c r="L88" s="16"/>
      <c r="M88" s="9"/>
      <c r="N88" s="197"/>
      <c r="O88" s="188"/>
    </row>
    <row r="89" spans="12:15" ht="13.5">
      <c r="L89" s="16"/>
      <c r="M89" s="9"/>
      <c r="N89" s="197"/>
      <c r="O89" s="188"/>
    </row>
    <row r="90" spans="12:15" ht="13.5">
      <c r="L90" s="16"/>
      <c r="M90" s="9"/>
      <c r="N90" s="197"/>
      <c r="O90" s="188"/>
    </row>
    <row r="91" spans="12:15" ht="13.5">
      <c r="L91" s="16"/>
      <c r="M91" s="9"/>
      <c r="N91" s="197"/>
      <c r="O91" s="188"/>
    </row>
    <row r="92" spans="12:15" ht="13.5">
      <c r="L92" s="16"/>
      <c r="M92" s="9"/>
      <c r="N92" s="197"/>
      <c r="O92" s="188"/>
    </row>
    <row r="93" spans="12:15" ht="13.5">
      <c r="L93" s="16"/>
      <c r="M93" s="9"/>
      <c r="N93" s="197"/>
      <c r="O93" s="188"/>
    </row>
    <row r="94" spans="12:15" ht="13.5">
      <c r="L94" s="16"/>
      <c r="M94" s="9"/>
      <c r="N94" s="197"/>
      <c r="O94" s="188"/>
    </row>
    <row r="95" spans="12:15" ht="13.5">
      <c r="L95" s="16"/>
      <c r="M95" s="9"/>
      <c r="N95" s="197"/>
      <c r="O95" s="188"/>
    </row>
    <row r="96" spans="12:15" ht="13.5">
      <c r="L96" s="16"/>
      <c r="M96" s="9"/>
      <c r="N96" s="197"/>
      <c r="O96" s="188"/>
    </row>
    <row r="97" spans="12:15" ht="13.5">
      <c r="L97" s="16"/>
      <c r="M97" s="9"/>
      <c r="N97" s="197"/>
      <c r="O97" s="188"/>
    </row>
    <row r="98" spans="12:15" ht="13.5">
      <c r="L98" s="16"/>
      <c r="M98" s="9"/>
      <c r="N98" s="197"/>
      <c r="O98" s="188"/>
    </row>
    <row r="99" spans="12:15" ht="13.5">
      <c r="L99" s="16"/>
      <c r="M99" s="9"/>
      <c r="N99" s="197"/>
      <c r="O99" s="188"/>
    </row>
    <row r="100" spans="12:15" ht="13.5">
      <c r="L100" s="16"/>
      <c r="M100" s="9"/>
      <c r="N100" s="197"/>
      <c r="O100" s="188"/>
    </row>
    <row r="101" spans="12:15" ht="13.5">
      <c r="L101" s="16"/>
      <c r="M101" s="9"/>
      <c r="N101" s="197"/>
      <c r="O101" s="188"/>
    </row>
    <row r="102" spans="12:15" ht="13.5">
      <c r="L102" s="16"/>
      <c r="M102" s="9"/>
      <c r="N102" s="197"/>
      <c r="O102" s="188"/>
    </row>
    <row r="103" spans="12:14" ht="13.5">
      <c r="L103" s="16"/>
      <c r="M103" s="9"/>
      <c r="N103" s="197"/>
    </row>
    <row r="104" spans="12:14" ht="13.5">
      <c r="L104" s="16"/>
      <c r="M104" s="9"/>
      <c r="N104" s="197"/>
    </row>
    <row r="105" spans="12:14" ht="13.5">
      <c r="L105" s="16"/>
      <c r="M105" s="9"/>
      <c r="N105" s="197"/>
    </row>
    <row r="106" spans="12:14" ht="13.5">
      <c r="L106" s="16"/>
      <c r="M106" s="9"/>
      <c r="N106" s="197"/>
    </row>
    <row r="107" spans="12:14" ht="13.5">
      <c r="L107" s="16"/>
      <c r="M107" s="9"/>
      <c r="N107" s="197"/>
    </row>
    <row r="108" spans="12:14" ht="13.5">
      <c r="L108" s="16"/>
      <c r="M108" s="9"/>
      <c r="N108" s="197"/>
    </row>
    <row r="109" spans="12:14" ht="13.5">
      <c r="L109" s="16"/>
      <c r="M109" s="9"/>
      <c r="N109" s="197"/>
    </row>
    <row r="110" spans="12:14" ht="13.5">
      <c r="L110" s="16"/>
      <c r="M110" s="9"/>
      <c r="N110" s="197"/>
    </row>
    <row r="111" spans="12:14" ht="13.5">
      <c r="L111" s="16"/>
      <c r="M111" s="9"/>
      <c r="N111" s="197"/>
    </row>
    <row r="112" spans="12:14" ht="13.5">
      <c r="L112" s="16"/>
      <c r="M112" s="9"/>
      <c r="N112" s="197"/>
    </row>
    <row r="113" spans="12:14" ht="13.5">
      <c r="L113" s="16"/>
      <c r="M113" s="9"/>
      <c r="N113" s="197"/>
    </row>
    <row r="114" spans="12:14" ht="13.5">
      <c r="L114" s="16"/>
      <c r="M114" s="9"/>
      <c r="N114" s="197"/>
    </row>
    <row r="115" spans="12:14" ht="13.5">
      <c r="L115" s="16"/>
      <c r="M115" s="9"/>
      <c r="N115" s="455"/>
    </row>
    <row r="116" spans="12:14" ht="13.5">
      <c r="L116" s="16"/>
      <c r="M116" s="9"/>
      <c r="N116" s="455"/>
    </row>
    <row r="117" spans="12:14" ht="13.5">
      <c r="L117" s="16"/>
      <c r="M117" s="9"/>
      <c r="N117" s="455"/>
    </row>
    <row r="118" spans="12:14" ht="13.5">
      <c r="L118" s="16"/>
      <c r="M118" s="9"/>
      <c r="N118" s="455"/>
    </row>
    <row r="119" spans="12:14" ht="13.5">
      <c r="L119" s="16"/>
      <c r="M119" s="9"/>
      <c r="N119" s="455"/>
    </row>
    <row r="120" spans="12:14" ht="13.5">
      <c r="L120" s="16"/>
      <c r="M120" s="9"/>
      <c r="N120" s="455"/>
    </row>
    <row r="121" spans="12:14" ht="13.5">
      <c r="L121" s="16"/>
      <c r="M121" s="9"/>
      <c r="N121" s="455"/>
    </row>
    <row r="122" spans="12:14" ht="13.5">
      <c r="L122" s="16"/>
      <c r="M122" s="9"/>
      <c r="N122" s="455"/>
    </row>
    <row r="123" spans="12:14" ht="13.5">
      <c r="L123" s="16"/>
      <c r="M123" s="9"/>
      <c r="N123" s="455"/>
    </row>
    <row r="124" spans="12:14" ht="13.5">
      <c r="L124" s="16"/>
      <c r="M124" s="9"/>
      <c r="N124" s="455"/>
    </row>
    <row r="125" spans="12:14" ht="13.5">
      <c r="L125" s="16"/>
      <c r="M125" s="9"/>
      <c r="N125" s="455"/>
    </row>
    <row r="126" spans="12:14" ht="13.5">
      <c r="L126" s="16"/>
      <c r="M126" s="9"/>
      <c r="N126" s="455"/>
    </row>
    <row r="127" spans="12:14" ht="13.5">
      <c r="L127" s="16"/>
      <c r="M127" s="9"/>
      <c r="N127" s="455"/>
    </row>
    <row r="128" spans="12:14" ht="13.5">
      <c r="L128" s="16"/>
      <c r="M128" s="9"/>
      <c r="N128" s="455"/>
    </row>
    <row r="129" spans="12:14" ht="13.5">
      <c r="L129" s="16"/>
      <c r="M129" s="9"/>
      <c r="N129" s="455"/>
    </row>
    <row r="130" spans="12:14" ht="13.5">
      <c r="L130" s="16"/>
      <c r="M130" s="9"/>
      <c r="N130" s="455"/>
    </row>
    <row r="131" spans="12:14" ht="13.5">
      <c r="L131" s="16"/>
      <c r="M131" s="9"/>
      <c r="N131" s="455"/>
    </row>
    <row r="132" spans="12:14" ht="13.5">
      <c r="L132" s="16"/>
      <c r="M132" s="9"/>
      <c r="N132" s="455"/>
    </row>
    <row r="133" spans="12:14" ht="13.5">
      <c r="L133" s="16"/>
      <c r="M133" s="9"/>
      <c r="N133" s="455"/>
    </row>
    <row r="134" spans="12:14" ht="13.5">
      <c r="L134" s="16"/>
      <c r="M134" s="9"/>
      <c r="N134" s="455"/>
    </row>
    <row r="135" spans="12:14" ht="13.5">
      <c r="L135" s="16"/>
      <c r="M135" s="9"/>
      <c r="N135" s="455"/>
    </row>
    <row r="136" spans="12:14" ht="13.5">
      <c r="L136" s="16"/>
      <c r="M136" s="9"/>
      <c r="N136" s="455"/>
    </row>
    <row r="137" spans="12:14" ht="13.5">
      <c r="L137" s="16"/>
      <c r="M137" s="9"/>
      <c r="N137" s="455"/>
    </row>
    <row r="138" spans="12:14" ht="13.5">
      <c r="L138" s="16"/>
      <c r="M138" s="9"/>
      <c r="N138" s="455"/>
    </row>
    <row r="139" spans="12:14" ht="13.5">
      <c r="L139" s="16"/>
      <c r="M139" s="9"/>
      <c r="N139" s="455"/>
    </row>
    <row r="140" spans="12:14" ht="13.5">
      <c r="L140" s="16"/>
      <c r="M140" s="9"/>
      <c r="N140" s="455"/>
    </row>
    <row r="141" spans="12:14" ht="13.5">
      <c r="L141" s="16"/>
      <c r="M141" s="9"/>
      <c r="N141" s="455"/>
    </row>
    <row r="142" spans="12:14" ht="13.5">
      <c r="L142" s="16"/>
      <c r="M142" s="9"/>
      <c r="N142" s="455"/>
    </row>
    <row r="143" spans="12:14" ht="13.5">
      <c r="L143" s="16"/>
      <c r="M143" s="9"/>
      <c r="N143" s="455"/>
    </row>
    <row r="144" spans="12:14" ht="13.5">
      <c r="L144" s="16"/>
      <c r="M144" s="9"/>
      <c r="N144" s="455"/>
    </row>
    <row r="145" spans="12:14" ht="13.5">
      <c r="L145" s="16"/>
      <c r="M145" s="9"/>
      <c r="N145" s="455"/>
    </row>
    <row r="146" spans="12:14" ht="13.5">
      <c r="L146" s="16"/>
      <c r="M146" s="9"/>
      <c r="N146" s="455"/>
    </row>
    <row r="147" ht="13.5">
      <c r="N147" s="455"/>
    </row>
    <row r="148" ht="13.5">
      <c r="N148" s="455"/>
    </row>
    <row r="149" ht="13.5">
      <c r="N149" s="455"/>
    </row>
    <row r="150" ht="13.5">
      <c r="N150" s="455"/>
    </row>
    <row r="151" ht="13.5">
      <c r="N151" s="455"/>
    </row>
    <row r="152" ht="13.5">
      <c r="N152" s="455"/>
    </row>
    <row r="153" ht="13.5">
      <c r="N153" s="455"/>
    </row>
    <row r="154" ht="13.5">
      <c r="N154" s="455"/>
    </row>
    <row r="155" ht="13.5">
      <c r="N155" s="455"/>
    </row>
    <row r="156" ht="13.5">
      <c r="N156" s="455"/>
    </row>
    <row r="157" ht="13.5">
      <c r="N157" s="455"/>
    </row>
    <row r="158" ht="13.5">
      <c r="N158" s="455"/>
    </row>
    <row r="159" ht="13.5">
      <c r="N159" s="455"/>
    </row>
    <row r="160" ht="13.5">
      <c r="N160" s="455"/>
    </row>
    <row r="161" ht="13.5">
      <c r="N161" s="455"/>
    </row>
    <row r="162" ht="13.5">
      <c r="N162" s="455"/>
    </row>
    <row r="163" ht="13.5">
      <c r="N163" s="455"/>
    </row>
    <row r="164" ht="13.5">
      <c r="N164" s="455"/>
    </row>
    <row r="165" ht="13.5">
      <c r="N165" s="455"/>
    </row>
    <row r="166" ht="13.5">
      <c r="N166" s="455"/>
    </row>
    <row r="167" ht="13.5">
      <c r="N167" s="455"/>
    </row>
    <row r="168" ht="13.5">
      <c r="N168" s="455"/>
    </row>
    <row r="169" ht="13.5">
      <c r="N169" s="455"/>
    </row>
    <row r="170" ht="13.5">
      <c r="N170" s="455"/>
    </row>
    <row r="171" ht="13.5">
      <c r="N171" s="455"/>
    </row>
    <row r="172" ht="13.5">
      <c r="N172" s="455"/>
    </row>
    <row r="173" ht="13.5">
      <c r="N173" s="455"/>
    </row>
    <row r="174" ht="13.5">
      <c r="N174" s="455"/>
    </row>
    <row r="175" ht="13.5">
      <c r="N175" s="455"/>
    </row>
    <row r="176" ht="13.5">
      <c r="N176" s="455"/>
    </row>
    <row r="177" ht="13.5">
      <c r="N177" s="455"/>
    </row>
    <row r="178" ht="13.5">
      <c r="N178" s="455"/>
    </row>
    <row r="179" ht="13.5">
      <c r="N179" s="455"/>
    </row>
    <row r="180" ht="13.5">
      <c r="N180" s="455"/>
    </row>
    <row r="181" ht="13.5">
      <c r="N181" s="455"/>
    </row>
    <row r="182" ht="13.5">
      <c r="N182" s="455"/>
    </row>
    <row r="183" ht="13.5">
      <c r="N183" s="455"/>
    </row>
    <row r="184" ht="13.5">
      <c r="N184" s="455"/>
    </row>
    <row r="185" ht="13.5">
      <c r="N185" s="455"/>
    </row>
    <row r="186" ht="13.5">
      <c r="N186" s="455"/>
    </row>
    <row r="187" ht="13.5">
      <c r="N187" s="455"/>
    </row>
    <row r="188" ht="13.5">
      <c r="N188" s="455"/>
    </row>
    <row r="189" ht="13.5">
      <c r="N189" s="455"/>
    </row>
    <row r="190" ht="13.5">
      <c r="N190" s="455"/>
    </row>
    <row r="191" ht="13.5">
      <c r="N191" s="455"/>
    </row>
    <row r="192" ht="13.5">
      <c r="N192" s="455"/>
    </row>
    <row r="193" ht="13.5">
      <c r="N193" s="455"/>
    </row>
    <row r="194" ht="13.5">
      <c r="N194" s="455"/>
    </row>
    <row r="195" ht="13.5">
      <c r="N195" s="455"/>
    </row>
    <row r="196" ht="13.5">
      <c r="N196" s="455"/>
    </row>
    <row r="197" ht="13.5">
      <c r="N197" s="455"/>
    </row>
    <row r="198" ht="13.5">
      <c r="N198" s="455"/>
    </row>
    <row r="199" ht="13.5">
      <c r="N199" s="455"/>
    </row>
    <row r="200" ht="13.5">
      <c r="N200" s="455"/>
    </row>
    <row r="201" ht="13.5">
      <c r="N201" s="455"/>
    </row>
    <row r="202" ht="13.5">
      <c r="N202" s="455"/>
    </row>
    <row r="203" ht="13.5">
      <c r="N203" s="455"/>
    </row>
    <row r="204" ht="13.5">
      <c r="N204" s="455"/>
    </row>
    <row r="205" ht="13.5">
      <c r="N205" s="455"/>
    </row>
    <row r="206" ht="13.5">
      <c r="N206" s="455"/>
    </row>
    <row r="207" ht="13.5">
      <c r="N207" s="455"/>
    </row>
    <row r="208" ht="13.5">
      <c r="N208" s="455"/>
    </row>
    <row r="209" ht="13.5">
      <c r="N209" s="455"/>
    </row>
    <row r="210" ht="13.5">
      <c r="N210" s="455"/>
    </row>
    <row r="211" ht="13.5">
      <c r="N211" s="455"/>
    </row>
    <row r="212" ht="13.5">
      <c r="N212" s="455"/>
    </row>
    <row r="213" ht="13.5">
      <c r="N213" s="455"/>
    </row>
    <row r="214" ht="13.5">
      <c r="N214" s="455"/>
    </row>
    <row r="215" ht="13.5">
      <c r="N215" s="455"/>
    </row>
    <row r="216" ht="13.5">
      <c r="N216" s="455"/>
    </row>
    <row r="217" ht="13.5">
      <c r="N217" s="455"/>
    </row>
    <row r="218" ht="13.5">
      <c r="N218" s="455"/>
    </row>
    <row r="219" ht="13.5">
      <c r="N219" s="455"/>
    </row>
    <row r="220" ht="13.5">
      <c r="N220" s="455"/>
    </row>
    <row r="221" ht="13.5">
      <c r="N221" s="455"/>
    </row>
    <row r="222" ht="13.5">
      <c r="N222" s="455"/>
    </row>
    <row r="223" ht="13.5">
      <c r="N223" s="455"/>
    </row>
    <row r="224" ht="13.5">
      <c r="N224" s="455"/>
    </row>
  </sheetData>
  <sheetProtection/>
  <mergeCells count="10">
    <mergeCell ref="P5:Q5"/>
    <mergeCell ref="R5:S5"/>
    <mergeCell ref="N5:O5"/>
    <mergeCell ref="L5:M5"/>
    <mergeCell ref="A5:A6"/>
    <mergeCell ref="J5:K5"/>
    <mergeCell ref="B5:C5"/>
    <mergeCell ref="D5:E5"/>
    <mergeCell ref="F5:G5"/>
    <mergeCell ref="H5:I5"/>
  </mergeCells>
  <printOptions/>
  <pageMargins left="0.2755905511811024" right="0.1968503937007874" top="0.4724409448818898" bottom="0.2755905511811024" header="0.4330708661417323" footer="0.15748031496062992"/>
  <pageSetup fitToHeight="2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4.5546875" style="4" customWidth="1"/>
    <col min="2" max="2" width="13.6640625" style="4" customWidth="1"/>
    <col min="3" max="3" width="4.88671875" style="4" customWidth="1"/>
    <col min="4" max="4" width="13.5546875" style="4" customWidth="1"/>
    <col min="5" max="5" width="4.88671875" style="4" customWidth="1"/>
    <col min="6" max="6" width="14.5546875" style="4" customWidth="1"/>
    <col min="7" max="7" width="4.88671875" style="4" customWidth="1"/>
    <col min="8" max="8" width="12.99609375" style="4" customWidth="1"/>
    <col min="9" max="9" width="12.77734375" style="4" customWidth="1"/>
    <col min="10" max="10" width="12.88671875" style="4" customWidth="1"/>
    <col min="11" max="16384" width="8.88671875" style="4" customWidth="1"/>
  </cols>
  <sheetData>
    <row r="1" ht="13.5" customHeight="1"/>
    <row r="2" spans="1:2" s="18" customFormat="1" ht="19.5" customHeight="1">
      <c r="A2" s="11" t="s">
        <v>485</v>
      </c>
      <c r="B2" s="11"/>
    </row>
    <row r="3" s="18" customFormat="1" ht="10.5" customHeight="1">
      <c r="B3" s="11"/>
    </row>
    <row r="4" s="18" customFormat="1" ht="15.75" customHeight="1">
      <c r="A4" s="6" t="s">
        <v>781</v>
      </c>
    </row>
    <row r="5" spans="1:10" s="6" customFormat="1" ht="30.75" customHeight="1">
      <c r="A5" s="636" t="s">
        <v>437</v>
      </c>
      <c r="B5" s="638" t="s">
        <v>436</v>
      </c>
      <c r="C5" s="636"/>
      <c r="D5" s="632" t="s">
        <v>435</v>
      </c>
      <c r="E5" s="636"/>
      <c r="F5" s="632" t="s">
        <v>474</v>
      </c>
      <c r="G5" s="632"/>
      <c r="H5" s="632"/>
      <c r="I5" s="630" t="s">
        <v>434</v>
      </c>
      <c r="J5" s="632" t="s">
        <v>433</v>
      </c>
    </row>
    <row r="6" spans="1:10" s="6" customFormat="1" ht="18.75" customHeight="1">
      <c r="A6" s="637"/>
      <c r="B6" s="639"/>
      <c r="C6" s="637"/>
      <c r="D6" s="633"/>
      <c r="E6" s="637"/>
      <c r="F6" s="389"/>
      <c r="G6" s="389"/>
      <c r="H6" s="388" t="s">
        <v>432</v>
      </c>
      <c r="I6" s="631"/>
      <c r="J6" s="633"/>
    </row>
    <row r="7" spans="1:10" s="6" customFormat="1" ht="21" customHeight="1">
      <c r="A7" s="387" t="s">
        <v>263</v>
      </c>
      <c r="B7" s="463">
        <v>10802</v>
      </c>
      <c r="C7" s="386">
        <v>3</v>
      </c>
      <c r="D7" s="463">
        <v>1406</v>
      </c>
      <c r="E7" s="386">
        <v>3</v>
      </c>
      <c r="F7" s="463">
        <v>3446</v>
      </c>
      <c r="G7" s="384"/>
      <c r="H7" s="384">
        <v>1577</v>
      </c>
      <c r="I7" s="463">
        <v>4423</v>
      </c>
      <c r="J7" s="463">
        <v>1527</v>
      </c>
    </row>
    <row r="8" spans="1:10" s="6" customFormat="1" ht="21" customHeight="1">
      <c r="A8" s="383" t="s">
        <v>486</v>
      </c>
      <c r="B8" s="463">
        <v>10999</v>
      </c>
      <c r="C8" s="386">
        <v>3</v>
      </c>
      <c r="D8" s="463">
        <v>1415</v>
      </c>
      <c r="E8" s="386">
        <v>3</v>
      </c>
      <c r="F8" s="463">
        <v>3627</v>
      </c>
      <c r="G8" s="384"/>
      <c r="H8" s="384">
        <v>1753</v>
      </c>
      <c r="I8" s="463">
        <v>4427</v>
      </c>
      <c r="J8" s="463">
        <v>1530</v>
      </c>
    </row>
    <row r="9" spans="1:10" s="6" customFormat="1" ht="21" customHeight="1">
      <c r="A9" s="383" t="s">
        <v>270</v>
      </c>
      <c r="B9" s="432">
        <v>11146</v>
      </c>
      <c r="C9" s="385">
        <v>3</v>
      </c>
      <c r="D9" s="432">
        <v>1447</v>
      </c>
      <c r="E9" s="385">
        <v>3</v>
      </c>
      <c r="F9" s="432">
        <v>3688</v>
      </c>
      <c r="G9" s="384"/>
      <c r="H9" s="384">
        <v>1833</v>
      </c>
      <c r="I9" s="432">
        <v>4520</v>
      </c>
      <c r="J9" s="432">
        <v>1491</v>
      </c>
    </row>
    <row r="10" spans="1:10" s="6" customFormat="1" ht="21" customHeight="1">
      <c r="A10" s="383" t="s">
        <v>284</v>
      </c>
      <c r="B10" s="432">
        <v>11332</v>
      </c>
      <c r="C10" s="385">
        <v>3</v>
      </c>
      <c r="D10" s="432">
        <v>1452</v>
      </c>
      <c r="E10" s="385">
        <v>3</v>
      </c>
      <c r="F10" s="432">
        <v>3683</v>
      </c>
      <c r="G10" s="384"/>
      <c r="H10" s="384">
        <v>1833</v>
      </c>
      <c r="I10" s="432">
        <v>4644</v>
      </c>
      <c r="J10" s="432">
        <v>1553</v>
      </c>
    </row>
    <row r="11" spans="1:10" s="6" customFormat="1" ht="21" customHeight="1">
      <c r="A11" s="383" t="s">
        <v>421</v>
      </c>
      <c r="B11" s="432">
        <v>11508</v>
      </c>
      <c r="C11" s="385">
        <v>3</v>
      </c>
      <c r="D11" s="432">
        <v>1525</v>
      </c>
      <c r="E11" s="385">
        <v>3</v>
      </c>
      <c r="F11" s="432">
        <v>3670</v>
      </c>
      <c r="G11" s="384"/>
      <c r="H11" s="384">
        <v>1831</v>
      </c>
      <c r="I11" s="432">
        <v>4701</v>
      </c>
      <c r="J11" s="432">
        <v>1612</v>
      </c>
    </row>
    <row r="12" spans="1:10" s="6" customFormat="1" ht="21" customHeight="1">
      <c r="A12" s="383" t="s">
        <v>431</v>
      </c>
      <c r="B12" s="148">
        <v>11649</v>
      </c>
      <c r="C12" s="514">
        <v>3</v>
      </c>
      <c r="D12" s="148">
        <v>1559</v>
      </c>
      <c r="E12" s="514">
        <v>3</v>
      </c>
      <c r="F12" s="148">
        <v>3647</v>
      </c>
      <c r="G12" s="456"/>
      <c r="H12" s="199">
        <v>1831</v>
      </c>
      <c r="I12" s="148">
        <v>4818</v>
      </c>
      <c r="J12" s="148">
        <v>1625</v>
      </c>
    </row>
    <row r="13" spans="1:10" s="6" customFormat="1" ht="21" customHeight="1">
      <c r="A13" s="71" t="s">
        <v>527</v>
      </c>
      <c r="B13" s="148">
        <v>12054.1</v>
      </c>
      <c r="C13" s="514">
        <v>3</v>
      </c>
      <c r="D13" s="148">
        <v>1631</v>
      </c>
      <c r="E13" s="514">
        <v>3</v>
      </c>
      <c r="F13" s="148">
        <v>3827.1</v>
      </c>
      <c r="G13" s="456"/>
      <c r="H13" s="199">
        <v>2019</v>
      </c>
      <c r="I13" s="148">
        <v>4896</v>
      </c>
      <c r="J13" s="148">
        <v>1700</v>
      </c>
    </row>
    <row r="14" spans="1:10" s="6" customFormat="1" ht="21" customHeight="1">
      <c r="A14" s="71" t="s">
        <v>528</v>
      </c>
      <c r="B14" s="148">
        <v>12202</v>
      </c>
      <c r="C14" s="514">
        <v>3</v>
      </c>
      <c r="D14" s="148">
        <v>1663</v>
      </c>
      <c r="E14" s="514">
        <v>3</v>
      </c>
      <c r="F14" s="148">
        <v>3796</v>
      </c>
      <c r="G14" s="456"/>
      <c r="H14" s="199">
        <v>2017</v>
      </c>
      <c r="I14" s="148">
        <v>4970</v>
      </c>
      <c r="J14" s="148">
        <v>1773</v>
      </c>
    </row>
    <row r="15" spans="1:10" s="6" customFormat="1" ht="21" customHeight="1">
      <c r="A15" s="71" t="s">
        <v>529</v>
      </c>
      <c r="B15" s="148">
        <f>SUM(B17:B26)</f>
        <v>12698</v>
      </c>
      <c r="C15" s="522">
        <v>-2</v>
      </c>
      <c r="D15" s="148">
        <f>SUM(D17:D26)</f>
        <v>1755</v>
      </c>
      <c r="E15" s="522">
        <v>-2</v>
      </c>
      <c r="F15" s="148">
        <f>SUM(F17:F26)</f>
        <v>3950</v>
      </c>
      <c r="G15" s="456"/>
      <c r="H15" s="199">
        <f>SUM(H17:H26)</f>
        <v>2179</v>
      </c>
      <c r="I15" s="515">
        <f>SUM(I17:I26)</f>
        <v>5099</v>
      </c>
      <c r="J15" s="515">
        <f>SUM(J17:J26)</f>
        <v>1894</v>
      </c>
    </row>
    <row r="16" spans="1:10" ht="7.5" customHeight="1">
      <c r="A16" s="457"/>
      <c r="B16" s="26"/>
      <c r="C16" s="458"/>
      <c r="D16" s="351"/>
      <c r="E16" s="459"/>
      <c r="F16" s="351"/>
      <c r="G16" s="351"/>
      <c r="H16" s="351"/>
      <c r="I16" s="351"/>
      <c r="J16" s="351"/>
    </row>
    <row r="17" spans="1:10" s="147" customFormat="1" ht="21" customHeight="1">
      <c r="A17" s="71" t="s">
        <v>530</v>
      </c>
      <c r="B17" s="516">
        <v>9</v>
      </c>
      <c r="C17" s="456"/>
      <c r="D17" s="148">
        <v>1</v>
      </c>
      <c r="E17" s="456"/>
      <c r="F17" s="19">
        <v>0</v>
      </c>
      <c r="G17" s="192"/>
      <c r="H17" s="517">
        <v>0</v>
      </c>
      <c r="I17" s="515">
        <v>8</v>
      </c>
      <c r="J17" s="19">
        <v>0</v>
      </c>
    </row>
    <row r="18" spans="1:10" s="147" customFormat="1" ht="21" customHeight="1">
      <c r="A18" s="71" t="s">
        <v>531</v>
      </c>
      <c r="B18" s="516">
        <v>31</v>
      </c>
      <c r="C18" s="456"/>
      <c r="D18" s="148">
        <v>8</v>
      </c>
      <c r="E18" s="456"/>
      <c r="F18" s="19">
        <v>8</v>
      </c>
      <c r="G18" s="148"/>
      <c r="H18" s="517">
        <v>0</v>
      </c>
      <c r="I18" s="200">
        <v>15</v>
      </c>
      <c r="J18" s="19">
        <v>0</v>
      </c>
    </row>
    <row r="19" spans="1:10" s="147" customFormat="1" ht="21" customHeight="1">
      <c r="A19" s="71" t="s">
        <v>532</v>
      </c>
      <c r="B19" s="516">
        <v>2355</v>
      </c>
      <c r="C19" s="518"/>
      <c r="D19" s="19">
        <v>176</v>
      </c>
      <c r="E19" s="518"/>
      <c r="F19" s="19">
        <v>2179</v>
      </c>
      <c r="G19" s="460"/>
      <c r="H19" s="517">
        <v>2179</v>
      </c>
      <c r="I19" s="200">
        <v>0</v>
      </c>
      <c r="J19" s="19">
        <v>0</v>
      </c>
    </row>
    <row r="20" spans="1:10" s="147" customFormat="1" ht="21" customHeight="1">
      <c r="A20" s="71" t="s">
        <v>533</v>
      </c>
      <c r="B20" s="516">
        <v>2</v>
      </c>
      <c r="C20" s="522">
        <v>-2</v>
      </c>
      <c r="D20" s="19">
        <v>2</v>
      </c>
      <c r="E20" s="522">
        <v>-2</v>
      </c>
      <c r="F20" s="19">
        <v>0</v>
      </c>
      <c r="G20" s="460"/>
      <c r="H20" s="517">
        <v>0</v>
      </c>
      <c r="I20" s="200">
        <v>0</v>
      </c>
      <c r="J20" s="19">
        <v>0</v>
      </c>
    </row>
    <row r="21" spans="1:10" s="147" customFormat="1" ht="21" customHeight="1">
      <c r="A21" s="71" t="s">
        <v>534</v>
      </c>
      <c r="B21" s="516">
        <v>10105</v>
      </c>
      <c r="C21" s="456"/>
      <c r="D21" s="148">
        <v>1564</v>
      </c>
      <c r="E21" s="460"/>
      <c r="F21" s="19">
        <v>1596</v>
      </c>
      <c r="G21" s="456"/>
      <c r="H21" s="517">
        <v>0</v>
      </c>
      <c r="I21" s="19">
        <v>5051</v>
      </c>
      <c r="J21" s="19">
        <v>1894</v>
      </c>
    </row>
    <row r="22" spans="1:10" s="147" customFormat="1" ht="21" customHeight="1">
      <c r="A22" s="71" t="s">
        <v>535</v>
      </c>
      <c r="B22" s="516">
        <v>20</v>
      </c>
      <c r="C22" s="456"/>
      <c r="D22" s="200">
        <v>0</v>
      </c>
      <c r="E22" s="460"/>
      <c r="F22" s="19">
        <v>20</v>
      </c>
      <c r="G22" s="460"/>
      <c r="H22" s="517">
        <v>0</v>
      </c>
      <c r="I22" s="19">
        <v>0</v>
      </c>
      <c r="J22" s="19">
        <v>0</v>
      </c>
    </row>
    <row r="23" spans="1:10" s="147" customFormat="1" ht="21" customHeight="1">
      <c r="A23" s="71" t="s">
        <v>536</v>
      </c>
      <c r="B23" s="516">
        <v>127</v>
      </c>
      <c r="C23" s="456"/>
      <c r="D23" s="148">
        <v>4</v>
      </c>
      <c r="E23" s="460"/>
      <c r="F23" s="19">
        <v>121</v>
      </c>
      <c r="G23" s="460"/>
      <c r="H23" s="517">
        <v>0</v>
      </c>
      <c r="I23" s="19">
        <v>2</v>
      </c>
      <c r="J23" s="19">
        <v>0</v>
      </c>
    </row>
    <row r="24" spans="1:10" s="147" customFormat="1" ht="21" customHeight="1">
      <c r="A24" s="71" t="s">
        <v>537</v>
      </c>
      <c r="B24" s="516">
        <v>5</v>
      </c>
      <c r="C24" s="456"/>
      <c r="D24" s="200">
        <v>0</v>
      </c>
      <c r="E24" s="460"/>
      <c r="F24" s="19">
        <v>3</v>
      </c>
      <c r="G24" s="460"/>
      <c r="H24" s="517">
        <v>0</v>
      </c>
      <c r="I24" s="19">
        <v>2</v>
      </c>
      <c r="J24" s="19">
        <v>0</v>
      </c>
    </row>
    <row r="25" spans="1:10" s="147" customFormat="1" ht="21" customHeight="1">
      <c r="A25" s="71" t="s">
        <v>538</v>
      </c>
      <c r="B25" s="516">
        <v>44</v>
      </c>
      <c r="C25" s="456"/>
      <c r="D25" s="200">
        <v>0</v>
      </c>
      <c r="E25" s="460"/>
      <c r="F25" s="19">
        <v>23</v>
      </c>
      <c r="G25" s="460"/>
      <c r="H25" s="517">
        <v>0</v>
      </c>
      <c r="I25" s="19">
        <v>21</v>
      </c>
      <c r="J25" s="19">
        <v>0</v>
      </c>
    </row>
    <row r="26" spans="1:10" s="147" customFormat="1" ht="21" customHeight="1">
      <c r="A26" s="75" t="s">
        <v>539</v>
      </c>
      <c r="B26" s="519">
        <v>0</v>
      </c>
      <c r="C26" s="461"/>
      <c r="D26" s="201">
        <v>0</v>
      </c>
      <c r="E26" s="462"/>
      <c r="F26" s="520">
        <v>0</v>
      </c>
      <c r="G26" s="462"/>
      <c r="H26" s="521">
        <v>0</v>
      </c>
      <c r="I26" s="520">
        <v>0</v>
      </c>
      <c r="J26" s="520">
        <v>0</v>
      </c>
    </row>
    <row r="27" spans="1:10" s="147" customFormat="1" ht="15" customHeight="1">
      <c r="A27" s="634" t="s">
        <v>782</v>
      </c>
      <c r="B27" s="634"/>
      <c r="C27" s="460"/>
      <c r="D27" s="19"/>
      <c r="E27" s="192"/>
      <c r="F27" s="19"/>
      <c r="G27" s="192"/>
      <c r="H27" s="192"/>
      <c r="I27" s="19"/>
      <c r="J27" s="19"/>
    </row>
    <row r="28" ht="15" customHeight="1">
      <c r="A28" s="4" t="s">
        <v>783</v>
      </c>
    </row>
    <row r="29" spans="1:4" ht="21.75" customHeight="1">
      <c r="A29" s="635" t="s">
        <v>784</v>
      </c>
      <c r="B29" s="635"/>
      <c r="C29" s="635"/>
      <c r="D29" s="635"/>
    </row>
  </sheetData>
  <sheetProtection/>
  <mergeCells count="8">
    <mergeCell ref="I5:I6"/>
    <mergeCell ref="J5:J6"/>
    <mergeCell ref="A27:B27"/>
    <mergeCell ref="A29:D29"/>
    <mergeCell ref="A5:A6"/>
    <mergeCell ref="B5:C6"/>
    <mergeCell ref="D5:E6"/>
    <mergeCell ref="F5:H5"/>
  </mergeCells>
  <printOptions/>
  <pageMargins left="0.35433070866141736" right="0.1968503937007874" top="0.6692913385826772" bottom="0.35433070866141736" header="0.5118110236220472" footer="0.275590551181102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584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88671875" defaultRowHeight="13.5"/>
  <cols>
    <col min="1" max="1" width="19.6640625" style="89" customWidth="1"/>
    <col min="2" max="2" width="7.4453125" style="21" customWidth="1"/>
    <col min="3" max="3" width="4.21484375" style="88" customWidth="1"/>
    <col min="4" max="4" width="5.4453125" style="21" customWidth="1"/>
    <col min="5" max="5" width="5.5546875" style="21" customWidth="1"/>
    <col min="6" max="6" width="6.99609375" style="21" customWidth="1"/>
    <col min="7" max="7" width="3.77734375" style="88" customWidth="1"/>
    <col min="8" max="8" width="4.10546875" style="87" customWidth="1"/>
    <col min="9" max="9" width="3.88671875" style="88" customWidth="1"/>
    <col min="10" max="10" width="7.3359375" style="87" customWidth="1"/>
    <col min="11" max="11" width="4.3359375" style="87" customWidth="1"/>
    <col min="12" max="12" width="3.77734375" style="87" customWidth="1"/>
    <col min="13" max="13" width="4.5546875" style="87" customWidth="1"/>
    <col min="14" max="14" width="4.4453125" style="88" customWidth="1"/>
    <col min="15" max="16" width="4.5546875" style="87" customWidth="1"/>
    <col min="17" max="29" width="6.21484375" style="87" customWidth="1"/>
    <col min="30" max="32" width="8.99609375" style="21" bestFit="1" customWidth="1"/>
    <col min="33" max="16384" width="8.88671875" style="21" customWidth="1"/>
  </cols>
  <sheetData>
    <row r="2" spans="1:2" ht="18.75">
      <c r="A2" s="20" t="s">
        <v>487</v>
      </c>
      <c r="B2" s="20"/>
    </row>
    <row r="3" ht="11.25" customHeight="1"/>
    <row r="4" spans="1:29" s="395" customFormat="1" ht="15" customHeight="1">
      <c r="A4" s="398" t="s">
        <v>781</v>
      </c>
      <c r="C4" s="397"/>
      <c r="G4" s="397"/>
      <c r="H4" s="396"/>
      <c r="I4" s="397"/>
      <c r="J4" s="396"/>
      <c r="K4" s="396"/>
      <c r="L4" s="396"/>
      <c r="M4" s="396"/>
      <c r="N4" s="397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</row>
    <row r="5" spans="1:28" s="395" customFormat="1" ht="16.5" customHeight="1">
      <c r="A5" s="646" t="s">
        <v>540</v>
      </c>
      <c r="B5" s="647" t="s">
        <v>541</v>
      </c>
      <c r="C5" s="647"/>
      <c r="D5" s="647" t="s">
        <v>542</v>
      </c>
      <c r="E5" s="647" t="s">
        <v>543</v>
      </c>
      <c r="F5" s="647" t="s">
        <v>544</v>
      </c>
      <c r="G5" s="647"/>
      <c r="H5" s="648" t="s">
        <v>545</v>
      </c>
      <c r="I5" s="649"/>
      <c r="J5" s="640" t="s">
        <v>767</v>
      </c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2"/>
      <c r="X5" s="643" t="s">
        <v>546</v>
      </c>
      <c r="Y5" s="643" t="s">
        <v>547</v>
      </c>
      <c r="Z5" s="643" t="s">
        <v>548</v>
      </c>
      <c r="AA5" s="643" t="s">
        <v>549</v>
      </c>
      <c r="AB5" s="645" t="s">
        <v>550</v>
      </c>
    </row>
    <row r="6" spans="1:28" s="395" customFormat="1" ht="33" customHeight="1">
      <c r="A6" s="646"/>
      <c r="B6" s="647"/>
      <c r="C6" s="647"/>
      <c r="D6" s="647"/>
      <c r="E6" s="647"/>
      <c r="F6" s="647"/>
      <c r="G6" s="647"/>
      <c r="H6" s="650"/>
      <c r="I6" s="651"/>
      <c r="J6" s="425"/>
      <c r="K6" s="424" t="s">
        <v>551</v>
      </c>
      <c r="L6" s="424" t="s">
        <v>552</v>
      </c>
      <c r="M6" s="422" t="s">
        <v>1</v>
      </c>
      <c r="N6" s="424" t="s">
        <v>553</v>
      </c>
      <c r="O6" s="422" t="s">
        <v>2</v>
      </c>
      <c r="P6" s="422" t="s">
        <v>554</v>
      </c>
      <c r="Q6" s="422" t="s">
        <v>3</v>
      </c>
      <c r="R6" s="422" t="s">
        <v>4</v>
      </c>
      <c r="S6" s="422" t="s">
        <v>5</v>
      </c>
      <c r="T6" s="422" t="s">
        <v>6</v>
      </c>
      <c r="U6" s="423" t="s">
        <v>7</v>
      </c>
      <c r="V6" s="448" t="s">
        <v>555</v>
      </c>
      <c r="W6" s="448" t="s">
        <v>556</v>
      </c>
      <c r="X6" s="644"/>
      <c r="Y6" s="644"/>
      <c r="Z6" s="644"/>
      <c r="AA6" s="644"/>
      <c r="AB6" s="645"/>
    </row>
    <row r="7" spans="1:28" s="417" customFormat="1" ht="20.25" customHeight="1">
      <c r="A7" s="420" t="s">
        <v>263</v>
      </c>
      <c r="B7" s="418">
        <v>1406</v>
      </c>
      <c r="C7" s="405">
        <v>3</v>
      </c>
      <c r="D7" s="400">
        <v>1</v>
      </c>
      <c r="E7" s="400">
        <v>23</v>
      </c>
      <c r="F7" s="400">
        <v>130</v>
      </c>
      <c r="G7" s="405">
        <v>1</v>
      </c>
      <c r="H7" s="406">
        <v>2</v>
      </c>
      <c r="I7" s="405">
        <v>2</v>
      </c>
      <c r="J7" s="400">
        <v>1109</v>
      </c>
      <c r="K7" s="400">
        <v>1</v>
      </c>
      <c r="L7" s="400">
        <v>0</v>
      </c>
      <c r="M7" s="400">
        <v>10</v>
      </c>
      <c r="N7" s="406">
        <v>1</v>
      </c>
      <c r="O7" s="400">
        <v>47</v>
      </c>
      <c r="P7" s="400">
        <v>0</v>
      </c>
      <c r="Q7" s="400">
        <v>206</v>
      </c>
      <c r="R7" s="400">
        <v>422</v>
      </c>
      <c r="S7" s="400">
        <v>393</v>
      </c>
      <c r="T7" s="400">
        <v>29</v>
      </c>
      <c r="U7" s="400">
        <v>0</v>
      </c>
      <c r="V7" s="421" t="s">
        <v>23</v>
      </c>
      <c r="W7" s="421" t="s">
        <v>23</v>
      </c>
      <c r="X7" s="421">
        <v>0</v>
      </c>
      <c r="Y7" s="400">
        <v>4</v>
      </c>
      <c r="Z7" s="400">
        <v>0</v>
      </c>
      <c r="AA7" s="400">
        <v>0</v>
      </c>
      <c r="AB7" s="400">
        <v>137</v>
      </c>
    </row>
    <row r="8" spans="1:28" s="417" customFormat="1" ht="20.25" customHeight="1">
      <c r="A8" s="420" t="s">
        <v>266</v>
      </c>
      <c r="B8" s="418">
        <v>1415</v>
      </c>
      <c r="C8" s="405">
        <v>3</v>
      </c>
      <c r="D8" s="400">
        <v>1</v>
      </c>
      <c r="E8" s="400">
        <v>23</v>
      </c>
      <c r="F8" s="400">
        <v>129</v>
      </c>
      <c r="G8" s="405">
        <v>1</v>
      </c>
      <c r="H8" s="406">
        <v>2</v>
      </c>
      <c r="I8" s="405">
        <v>2</v>
      </c>
      <c r="J8" s="400">
        <v>1119</v>
      </c>
      <c r="K8" s="400">
        <v>1</v>
      </c>
      <c r="L8" s="400">
        <v>0</v>
      </c>
      <c r="M8" s="400">
        <v>10</v>
      </c>
      <c r="N8" s="406">
        <v>1</v>
      </c>
      <c r="O8" s="400">
        <v>49</v>
      </c>
      <c r="P8" s="400">
        <v>0</v>
      </c>
      <c r="Q8" s="400">
        <v>209</v>
      </c>
      <c r="R8" s="400">
        <v>428</v>
      </c>
      <c r="S8" s="400">
        <v>392</v>
      </c>
      <c r="T8" s="400">
        <v>29</v>
      </c>
      <c r="U8" s="400">
        <v>0</v>
      </c>
      <c r="V8" s="421" t="s">
        <v>23</v>
      </c>
      <c r="W8" s="421" t="s">
        <v>23</v>
      </c>
      <c r="X8" s="421">
        <v>0</v>
      </c>
      <c r="Y8" s="400">
        <v>4</v>
      </c>
      <c r="Z8" s="400">
        <v>0</v>
      </c>
      <c r="AA8" s="400">
        <v>0</v>
      </c>
      <c r="AB8" s="400">
        <v>137</v>
      </c>
    </row>
    <row r="9" spans="1:28" s="417" customFormat="1" ht="20.25" customHeight="1">
      <c r="A9" s="420" t="s">
        <v>269</v>
      </c>
      <c r="B9" s="418">
        <v>1447</v>
      </c>
      <c r="C9" s="405">
        <v>3</v>
      </c>
      <c r="D9" s="400">
        <v>1</v>
      </c>
      <c r="E9" s="400">
        <v>23</v>
      </c>
      <c r="F9" s="400">
        <v>127</v>
      </c>
      <c r="G9" s="405">
        <v>1</v>
      </c>
      <c r="H9" s="406">
        <v>2</v>
      </c>
      <c r="I9" s="405">
        <v>2</v>
      </c>
      <c r="J9" s="400">
        <v>1157</v>
      </c>
      <c r="K9" s="400">
        <v>0</v>
      </c>
      <c r="L9" s="400">
        <v>0</v>
      </c>
      <c r="M9" s="400">
        <v>8</v>
      </c>
      <c r="N9" s="406">
        <v>1</v>
      </c>
      <c r="O9" s="400">
        <v>51</v>
      </c>
      <c r="P9" s="400">
        <v>0</v>
      </c>
      <c r="Q9" s="400">
        <v>231</v>
      </c>
      <c r="R9" s="400">
        <v>451</v>
      </c>
      <c r="S9" s="400">
        <v>391</v>
      </c>
      <c r="T9" s="400">
        <v>23</v>
      </c>
      <c r="U9" s="400">
        <v>1</v>
      </c>
      <c r="V9" s="421" t="s">
        <v>23</v>
      </c>
      <c r="W9" s="421" t="s">
        <v>23</v>
      </c>
      <c r="X9" s="421">
        <v>0</v>
      </c>
      <c r="Y9" s="400">
        <v>4</v>
      </c>
      <c r="Z9" s="400">
        <v>0</v>
      </c>
      <c r="AA9" s="400">
        <v>0</v>
      </c>
      <c r="AB9" s="400">
        <v>133</v>
      </c>
    </row>
    <row r="10" spans="1:28" s="417" customFormat="1" ht="17.25" customHeight="1">
      <c r="A10" s="420" t="s">
        <v>282</v>
      </c>
      <c r="B10" s="418">
        <v>1452</v>
      </c>
      <c r="C10" s="405">
        <v>3</v>
      </c>
      <c r="D10" s="400">
        <v>1</v>
      </c>
      <c r="E10" s="400">
        <v>23</v>
      </c>
      <c r="F10" s="400">
        <v>127</v>
      </c>
      <c r="G10" s="405">
        <v>1</v>
      </c>
      <c r="H10" s="406">
        <v>2</v>
      </c>
      <c r="I10" s="405">
        <v>2</v>
      </c>
      <c r="J10" s="400">
        <v>1196</v>
      </c>
      <c r="K10" s="400">
        <v>0</v>
      </c>
      <c r="L10" s="400">
        <v>0</v>
      </c>
      <c r="M10" s="400">
        <v>8</v>
      </c>
      <c r="N10" s="406">
        <v>2</v>
      </c>
      <c r="O10" s="400">
        <v>51</v>
      </c>
      <c r="P10" s="400">
        <v>0</v>
      </c>
      <c r="Q10" s="400">
        <v>251</v>
      </c>
      <c r="R10" s="400">
        <v>459</v>
      </c>
      <c r="S10" s="400">
        <v>378</v>
      </c>
      <c r="T10" s="400">
        <v>46</v>
      </c>
      <c r="U10" s="400">
        <v>1</v>
      </c>
      <c r="V10" s="421" t="s">
        <v>23</v>
      </c>
      <c r="W10" s="421" t="s">
        <v>23</v>
      </c>
      <c r="X10" s="400">
        <v>0</v>
      </c>
      <c r="Y10" s="400">
        <v>4</v>
      </c>
      <c r="Z10" s="400">
        <v>0</v>
      </c>
      <c r="AA10" s="400">
        <v>0</v>
      </c>
      <c r="AB10" s="400">
        <v>99</v>
      </c>
    </row>
    <row r="11" spans="1:28" s="417" customFormat="1" ht="17.25" customHeight="1">
      <c r="A11" s="420" t="s">
        <v>410</v>
      </c>
      <c r="B11" s="418">
        <v>1525</v>
      </c>
      <c r="C11" s="405">
        <v>3</v>
      </c>
      <c r="D11" s="400">
        <v>1</v>
      </c>
      <c r="E11" s="400">
        <v>4</v>
      </c>
      <c r="F11" s="400">
        <v>155</v>
      </c>
      <c r="G11" s="405">
        <v>1</v>
      </c>
      <c r="H11" s="406">
        <v>2</v>
      </c>
      <c r="I11" s="405">
        <v>2</v>
      </c>
      <c r="J11" s="400">
        <v>1359</v>
      </c>
      <c r="K11" s="400">
        <v>0</v>
      </c>
      <c r="L11" s="400">
        <v>0</v>
      </c>
      <c r="M11" s="400">
        <v>10</v>
      </c>
      <c r="N11" s="406">
        <v>3</v>
      </c>
      <c r="O11" s="400">
        <v>54</v>
      </c>
      <c r="P11" s="400">
        <v>0</v>
      </c>
      <c r="Q11" s="400">
        <v>297</v>
      </c>
      <c r="R11" s="400">
        <v>503</v>
      </c>
      <c r="S11" s="400">
        <v>412</v>
      </c>
      <c r="T11" s="400">
        <v>73</v>
      </c>
      <c r="U11" s="400">
        <v>2</v>
      </c>
      <c r="V11" s="421">
        <v>2</v>
      </c>
      <c r="W11" s="421">
        <v>3</v>
      </c>
      <c r="X11" s="400">
        <v>0</v>
      </c>
      <c r="Y11" s="400">
        <v>4</v>
      </c>
      <c r="Z11" s="400">
        <v>0</v>
      </c>
      <c r="AA11" s="400">
        <v>0</v>
      </c>
      <c r="AB11" s="400">
        <v>0</v>
      </c>
    </row>
    <row r="12" spans="1:28" s="417" customFormat="1" ht="17.25" customHeight="1">
      <c r="A12" s="420" t="s">
        <v>479</v>
      </c>
      <c r="B12" s="418">
        <v>1559</v>
      </c>
      <c r="C12" s="405">
        <v>3</v>
      </c>
      <c r="D12" s="400">
        <v>1</v>
      </c>
      <c r="E12" s="400">
        <v>9</v>
      </c>
      <c r="F12" s="400">
        <v>155</v>
      </c>
      <c r="G12" s="405">
        <v>1</v>
      </c>
      <c r="H12" s="406">
        <v>2</v>
      </c>
      <c r="I12" s="405">
        <v>2</v>
      </c>
      <c r="J12" s="400">
        <v>1388</v>
      </c>
      <c r="K12" s="400">
        <v>0</v>
      </c>
      <c r="L12" s="400">
        <v>0</v>
      </c>
      <c r="M12" s="400">
        <v>10</v>
      </c>
      <c r="N12" s="406">
        <v>3</v>
      </c>
      <c r="O12" s="400">
        <v>58</v>
      </c>
      <c r="P12" s="400">
        <v>1</v>
      </c>
      <c r="Q12" s="400">
        <v>310</v>
      </c>
      <c r="R12" s="400">
        <v>516</v>
      </c>
      <c r="S12" s="400">
        <v>419</v>
      </c>
      <c r="T12" s="400">
        <v>64</v>
      </c>
      <c r="U12" s="400">
        <v>2</v>
      </c>
      <c r="V12" s="421">
        <v>2</v>
      </c>
      <c r="W12" s="421">
        <v>3</v>
      </c>
      <c r="X12" s="400">
        <v>0</v>
      </c>
      <c r="Y12" s="400">
        <v>4</v>
      </c>
      <c r="Z12" s="400">
        <v>0</v>
      </c>
      <c r="AA12" s="400">
        <v>0</v>
      </c>
      <c r="AB12" s="400">
        <v>0</v>
      </c>
    </row>
    <row r="13" spans="1:28" s="417" customFormat="1" ht="17.25" customHeight="1">
      <c r="A13" s="420" t="s">
        <v>511</v>
      </c>
      <c r="B13" s="418">
        <v>1631</v>
      </c>
      <c r="C13" s="405">
        <v>3</v>
      </c>
      <c r="D13" s="400">
        <v>1</v>
      </c>
      <c r="E13" s="400">
        <v>9</v>
      </c>
      <c r="F13" s="400">
        <v>155</v>
      </c>
      <c r="G13" s="405">
        <v>1</v>
      </c>
      <c r="H13" s="406">
        <v>2</v>
      </c>
      <c r="I13" s="405">
        <v>2</v>
      </c>
      <c r="J13" s="400">
        <v>1460</v>
      </c>
      <c r="K13" s="400">
        <v>0</v>
      </c>
      <c r="L13" s="400">
        <v>2</v>
      </c>
      <c r="M13" s="400">
        <v>9</v>
      </c>
      <c r="N13" s="406">
        <v>3</v>
      </c>
      <c r="O13" s="400">
        <v>62</v>
      </c>
      <c r="P13" s="400">
        <v>1</v>
      </c>
      <c r="Q13" s="400">
        <v>324</v>
      </c>
      <c r="R13" s="400">
        <v>533</v>
      </c>
      <c r="S13" s="400">
        <v>445</v>
      </c>
      <c r="T13" s="400">
        <v>75</v>
      </c>
      <c r="U13" s="400">
        <v>2</v>
      </c>
      <c r="V13" s="421">
        <v>1</v>
      </c>
      <c r="W13" s="421">
        <v>3</v>
      </c>
      <c r="X13" s="400">
        <v>0</v>
      </c>
      <c r="Y13" s="400">
        <v>4</v>
      </c>
      <c r="Z13" s="400">
        <v>0</v>
      </c>
      <c r="AA13" s="400">
        <v>0</v>
      </c>
      <c r="AB13" s="400">
        <v>0</v>
      </c>
    </row>
    <row r="14" spans="1:28" s="417" customFormat="1" ht="17.25" customHeight="1">
      <c r="A14" s="420" t="s">
        <v>517</v>
      </c>
      <c r="B14" s="400">
        <v>1663</v>
      </c>
      <c r="C14" s="405">
        <v>3</v>
      </c>
      <c r="D14" s="400">
        <v>1</v>
      </c>
      <c r="E14" s="400">
        <v>8</v>
      </c>
      <c r="F14" s="400">
        <v>157</v>
      </c>
      <c r="G14" s="405">
        <v>1</v>
      </c>
      <c r="H14" s="406">
        <v>2</v>
      </c>
      <c r="I14" s="405">
        <v>2</v>
      </c>
      <c r="J14" s="400">
        <v>1491</v>
      </c>
      <c r="K14" s="400">
        <v>0</v>
      </c>
      <c r="L14" s="400">
        <v>2</v>
      </c>
      <c r="M14" s="400">
        <v>10</v>
      </c>
      <c r="N14" s="406">
        <v>3</v>
      </c>
      <c r="O14" s="400">
        <v>65</v>
      </c>
      <c r="P14" s="400">
        <v>1</v>
      </c>
      <c r="Q14" s="400">
        <v>331</v>
      </c>
      <c r="R14" s="400">
        <v>546</v>
      </c>
      <c r="S14" s="400">
        <v>452</v>
      </c>
      <c r="T14" s="400">
        <v>74</v>
      </c>
      <c r="U14" s="400">
        <v>2</v>
      </c>
      <c r="V14" s="421">
        <v>1</v>
      </c>
      <c r="W14" s="421">
        <v>4</v>
      </c>
      <c r="X14" s="400">
        <v>0</v>
      </c>
      <c r="Y14" s="400">
        <v>4</v>
      </c>
      <c r="Z14" s="400">
        <v>0</v>
      </c>
      <c r="AA14" s="400">
        <v>0</v>
      </c>
      <c r="AB14" s="400">
        <v>0</v>
      </c>
    </row>
    <row r="15" spans="1:77" s="417" customFormat="1" ht="17.25" customHeight="1">
      <c r="A15" s="420" t="s">
        <v>557</v>
      </c>
      <c r="B15" s="400">
        <f>SUM(B19+B18+B22+B20+B21+B23+B32+B38+B48+B54+B60+B66+B71+B77+B82+B89+B103+B17+B95+B99)</f>
        <v>1755</v>
      </c>
      <c r="C15" s="405">
        <f aca="true" t="shared" si="0" ref="C15:AB15">SUM(C19+C18+C22+C20+C21+C23+C32+C38+C48+C54+C60+C66+C71+C77+C82+C89+C103+C17+C95+C99)</f>
        <v>2</v>
      </c>
      <c r="D15" s="400">
        <f t="shared" si="0"/>
        <v>1</v>
      </c>
      <c r="E15" s="400">
        <f t="shared" si="0"/>
        <v>8</v>
      </c>
      <c r="F15" s="400">
        <f t="shared" si="0"/>
        <v>176</v>
      </c>
      <c r="G15" s="411">
        <f t="shared" si="0"/>
        <v>0</v>
      </c>
      <c r="H15" s="400">
        <f t="shared" si="0"/>
        <v>2</v>
      </c>
      <c r="I15" s="405">
        <f t="shared" si="0"/>
        <v>2</v>
      </c>
      <c r="J15" s="400">
        <f t="shared" si="0"/>
        <v>1564</v>
      </c>
      <c r="K15" s="400">
        <f t="shared" si="0"/>
        <v>0</v>
      </c>
      <c r="L15" s="400">
        <f t="shared" si="0"/>
        <v>2</v>
      </c>
      <c r="M15" s="400">
        <f t="shared" si="0"/>
        <v>10</v>
      </c>
      <c r="N15" s="400">
        <f>SUM(N19+N18+N22+N20+N21+N23+N32+N38+N48+N54+N60+N66+N71+N77+N82+N89+N103+N17+N95+N99)</f>
        <v>3</v>
      </c>
      <c r="O15" s="400">
        <f t="shared" si="0"/>
        <v>70</v>
      </c>
      <c r="P15" s="400">
        <f t="shared" si="0"/>
        <v>1</v>
      </c>
      <c r="Q15" s="400">
        <f t="shared" si="0"/>
        <v>346</v>
      </c>
      <c r="R15" s="400">
        <f t="shared" si="0"/>
        <v>569</v>
      </c>
      <c r="S15" s="400">
        <f t="shared" si="0"/>
        <v>481</v>
      </c>
      <c r="T15" s="400">
        <f t="shared" si="0"/>
        <v>75</v>
      </c>
      <c r="U15" s="400">
        <f t="shared" si="0"/>
        <v>2</v>
      </c>
      <c r="V15" s="400">
        <f t="shared" si="0"/>
        <v>2</v>
      </c>
      <c r="W15" s="400">
        <f t="shared" si="0"/>
        <v>3</v>
      </c>
      <c r="X15" s="400">
        <f t="shared" si="0"/>
        <v>0</v>
      </c>
      <c r="Y15" s="400">
        <f t="shared" si="0"/>
        <v>4</v>
      </c>
      <c r="Z15" s="400">
        <f t="shared" si="0"/>
        <v>0</v>
      </c>
      <c r="AA15" s="400">
        <f t="shared" si="0"/>
        <v>0</v>
      </c>
      <c r="AB15" s="400">
        <f t="shared" si="0"/>
        <v>0</v>
      </c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</row>
    <row r="16" spans="1:78" s="415" customFormat="1" ht="18" customHeight="1">
      <c r="A16" s="419"/>
      <c r="B16" s="418"/>
      <c r="C16" s="405"/>
      <c r="D16" s="400"/>
      <c r="E16" s="400"/>
      <c r="F16" s="400"/>
      <c r="G16" s="405"/>
      <c r="H16" s="406"/>
      <c r="I16" s="405"/>
      <c r="J16" s="400"/>
      <c r="K16" s="400"/>
      <c r="L16" s="400"/>
      <c r="M16" s="400"/>
      <c r="N16" s="406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</row>
    <row r="17" spans="1:77" s="408" customFormat="1" ht="18" customHeight="1">
      <c r="A17" s="410" t="s">
        <v>558</v>
      </c>
      <c r="B17" s="418">
        <f>SUM(D17+E17+F17+J17+X17+Y17+Z17+AA17+AB17+H17)</f>
        <v>18</v>
      </c>
      <c r="C17" s="405">
        <f>SUM(G17+I17)</f>
        <v>0</v>
      </c>
      <c r="D17" s="400">
        <v>0</v>
      </c>
      <c r="E17" s="400">
        <v>0</v>
      </c>
      <c r="F17" s="400">
        <v>0</v>
      </c>
      <c r="G17" s="400"/>
      <c r="H17" s="400">
        <v>0</v>
      </c>
      <c r="I17" s="400"/>
      <c r="J17" s="400">
        <f aca="true" t="shared" si="1" ref="J17:J22">SUM(K17:W17)</f>
        <v>18</v>
      </c>
      <c r="K17" s="400">
        <v>0</v>
      </c>
      <c r="L17" s="400">
        <v>0</v>
      </c>
      <c r="M17" s="400">
        <v>0</v>
      </c>
      <c r="N17" s="400">
        <v>0</v>
      </c>
      <c r="O17" s="400">
        <v>1</v>
      </c>
      <c r="P17" s="400">
        <v>0</v>
      </c>
      <c r="Q17" s="400">
        <v>3</v>
      </c>
      <c r="R17" s="400">
        <v>3</v>
      </c>
      <c r="S17" s="400">
        <v>8</v>
      </c>
      <c r="T17" s="400">
        <v>1</v>
      </c>
      <c r="U17" s="400">
        <v>0</v>
      </c>
      <c r="V17" s="400">
        <v>0</v>
      </c>
      <c r="W17" s="400">
        <v>2</v>
      </c>
      <c r="X17" s="400">
        <v>0</v>
      </c>
      <c r="Y17" s="400">
        <v>0</v>
      </c>
      <c r="Z17" s="400">
        <v>0</v>
      </c>
      <c r="AA17" s="400">
        <v>0</v>
      </c>
      <c r="AB17" s="400">
        <v>0</v>
      </c>
      <c r="AC17" s="400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</row>
    <row r="18" spans="1:77" s="399" customFormat="1" ht="18" customHeight="1">
      <c r="A18" s="523" t="s">
        <v>559</v>
      </c>
      <c r="B18" s="418">
        <f aca="true" t="shared" si="2" ref="B18:B23">SUM(D18+E18+F18+J18+X18+Y18+Z18+AA18+AB18+H18)</f>
        <v>15</v>
      </c>
      <c r="C18" s="405">
        <f>SUM(G18+I18)</f>
        <v>0</v>
      </c>
      <c r="D18" s="400">
        <v>0</v>
      </c>
      <c r="E18" s="400">
        <v>0</v>
      </c>
      <c r="F18" s="400">
        <v>0</v>
      </c>
      <c r="G18" s="411"/>
      <c r="H18" s="400">
        <v>0</v>
      </c>
      <c r="I18" s="411"/>
      <c r="J18" s="400">
        <f t="shared" si="1"/>
        <v>15</v>
      </c>
      <c r="K18" s="400">
        <v>0</v>
      </c>
      <c r="L18" s="400">
        <v>0</v>
      </c>
      <c r="M18" s="400">
        <v>0</v>
      </c>
      <c r="N18" s="400">
        <v>0</v>
      </c>
      <c r="O18" s="400">
        <v>1</v>
      </c>
      <c r="P18" s="400">
        <v>0</v>
      </c>
      <c r="Q18" s="400">
        <v>3</v>
      </c>
      <c r="R18" s="400">
        <v>4</v>
      </c>
      <c r="S18" s="400">
        <v>6</v>
      </c>
      <c r="T18" s="400">
        <v>1</v>
      </c>
      <c r="U18" s="400">
        <v>0</v>
      </c>
      <c r="V18" s="400">
        <v>0</v>
      </c>
      <c r="W18" s="400">
        <v>0</v>
      </c>
      <c r="X18" s="400">
        <v>0</v>
      </c>
      <c r="Y18" s="400">
        <v>0</v>
      </c>
      <c r="Z18" s="400">
        <v>0</v>
      </c>
      <c r="AA18" s="400">
        <v>0</v>
      </c>
      <c r="AB18" s="400">
        <v>0</v>
      </c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</row>
    <row r="19" spans="1:77" s="415" customFormat="1" ht="18" customHeight="1">
      <c r="A19" s="416" t="s">
        <v>560</v>
      </c>
      <c r="B19" s="418">
        <f t="shared" si="2"/>
        <v>50</v>
      </c>
      <c r="C19" s="405">
        <f>SUM(G19+I19)</f>
        <v>0</v>
      </c>
      <c r="D19" s="400">
        <v>0</v>
      </c>
      <c r="E19" s="400">
        <v>0</v>
      </c>
      <c r="F19" s="400">
        <v>0</v>
      </c>
      <c r="G19" s="405"/>
      <c r="H19" s="406">
        <v>0</v>
      </c>
      <c r="I19" s="405"/>
      <c r="J19" s="400">
        <f t="shared" si="1"/>
        <v>50</v>
      </c>
      <c r="K19" s="400">
        <v>0</v>
      </c>
      <c r="L19" s="400">
        <v>0</v>
      </c>
      <c r="M19" s="400">
        <v>0</v>
      </c>
      <c r="N19" s="406">
        <v>1</v>
      </c>
      <c r="O19" s="400">
        <v>0</v>
      </c>
      <c r="P19" s="400">
        <v>0</v>
      </c>
      <c r="Q19" s="400">
        <v>10</v>
      </c>
      <c r="R19" s="400">
        <v>24</v>
      </c>
      <c r="S19" s="400">
        <v>15</v>
      </c>
      <c r="T19" s="400">
        <v>0</v>
      </c>
      <c r="U19" s="400">
        <v>0</v>
      </c>
      <c r="V19" s="400">
        <v>0</v>
      </c>
      <c r="W19" s="400">
        <v>0</v>
      </c>
      <c r="X19" s="400">
        <v>0</v>
      </c>
      <c r="Y19" s="400">
        <v>0</v>
      </c>
      <c r="Z19" s="400">
        <v>0</v>
      </c>
      <c r="AA19" s="400">
        <v>0</v>
      </c>
      <c r="AB19" s="400">
        <v>0</v>
      </c>
      <c r="AC19" s="400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09"/>
    </row>
    <row r="20" spans="1:77" s="408" customFormat="1" ht="18" customHeight="1">
      <c r="A20" s="410" t="s">
        <v>561</v>
      </c>
      <c r="B20" s="418">
        <f t="shared" si="2"/>
        <v>32</v>
      </c>
      <c r="C20" s="405">
        <f aca="true" t="shared" si="3" ref="C20:C31">SUM(G20+I20)</f>
        <v>0</v>
      </c>
      <c r="D20" s="400">
        <v>0</v>
      </c>
      <c r="E20" s="400">
        <v>0</v>
      </c>
      <c r="F20" s="400">
        <v>0</v>
      </c>
      <c r="G20" s="405"/>
      <c r="H20" s="406">
        <v>0</v>
      </c>
      <c r="I20" s="405"/>
      <c r="J20" s="400">
        <f t="shared" si="1"/>
        <v>32</v>
      </c>
      <c r="K20" s="400">
        <v>0</v>
      </c>
      <c r="L20" s="400">
        <v>0</v>
      </c>
      <c r="M20" s="400">
        <v>0</v>
      </c>
      <c r="N20" s="406">
        <v>0</v>
      </c>
      <c r="O20" s="400">
        <v>1</v>
      </c>
      <c r="P20" s="400">
        <v>0</v>
      </c>
      <c r="Q20" s="400">
        <v>7</v>
      </c>
      <c r="R20" s="400">
        <v>12</v>
      </c>
      <c r="S20" s="400">
        <v>12</v>
      </c>
      <c r="T20" s="400">
        <v>0</v>
      </c>
      <c r="U20" s="400">
        <v>0</v>
      </c>
      <c r="V20" s="400">
        <v>0</v>
      </c>
      <c r="W20" s="400">
        <v>0</v>
      </c>
      <c r="X20" s="400">
        <v>0</v>
      </c>
      <c r="Y20" s="400">
        <v>0</v>
      </c>
      <c r="Z20" s="400">
        <v>0</v>
      </c>
      <c r="AA20" s="400">
        <v>0</v>
      </c>
      <c r="AB20" s="400">
        <v>0</v>
      </c>
      <c r="AC20" s="400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</row>
    <row r="21" spans="1:77" s="408" customFormat="1" ht="18" customHeight="1">
      <c r="A21" s="410" t="s">
        <v>562</v>
      </c>
      <c r="B21" s="418">
        <f t="shared" si="2"/>
        <v>7</v>
      </c>
      <c r="C21" s="405">
        <f t="shared" si="3"/>
        <v>0</v>
      </c>
      <c r="D21" s="400">
        <v>0</v>
      </c>
      <c r="E21" s="400">
        <v>0</v>
      </c>
      <c r="F21" s="400">
        <v>0</v>
      </c>
      <c r="G21" s="405"/>
      <c r="H21" s="406">
        <v>0</v>
      </c>
      <c r="I21" s="405"/>
      <c r="J21" s="400">
        <f t="shared" si="1"/>
        <v>7</v>
      </c>
      <c r="K21" s="400">
        <v>0</v>
      </c>
      <c r="L21" s="400">
        <v>0</v>
      </c>
      <c r="M21" s="400">
        <v>0</v>
      </c>
      <c r="N21" s="406">
        <v>0</v>
      </c>
      <c r="O21" s="400">
        <v>1</v>
      </c>
      <c r="P21" s="400">
        <v>0</v>
      </c>
      <c r="Q21" s="400">
        <v>2</v>
      </c>
      <c r="R21" s="400">
        <v>2</v>
      </c>
      <c r="S21" s="400">
        <v>2</v>
      </c>
      <c r="T21" s="400">
        <v>0</v>
      </c>
      <c r="U21" s="400">
        <v>0</v>
      </c>
      <c r="V21" s="400">
        <v>0</v>
      </c>
      <c r="W21" s="400">
        <v>0</v>
      </c>
      <c r="X21" s="400">
        <v>0</v>
      </c>
      <c r="Y21" s="400">
        <v>0</v>
      </c>
      <c r="Z21" s="400">
        <v>0</v>
      </c>
      <c r="AA21" s="400">
        <v>0</v>
      </c>
      <c r="AB21" s="400">
        <v>0</v>
      </c>
      <c r="AC21" s="400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09"/>
    </row>
    <row r="22" spans="1:77" s="408" customFormat="1" ht="18" customHeight="1">
      <c r="A22" s="410" t="s">
        <v>563</v>
      </c>
      <c r="B22" s="418">
        <f t="shared" si="2"/>
        <v>16</v>
      </c>
      <c r="C22" s="405"/>
      <c r="D22" s="400">
        <v>0</v>
      </c>
      <c r="E22" s="400">
        <v>1</v>
      </c>
      <c r="F22" s="400">
        <v>0</v>
      </c>
      <c r="G22" s="405"/>
      <c r="H22" s="406">
        <v>0</v>
      </c>
      <c r="I22" s="405"/>
      <c r="J22" s="400">
        <f t="shared" si="1"/>
        <v>15</v>
      </c>
      <c r="K22" s="400">
        <v>0</v>
      </c>
      <c r="L22" s="400">
        <v>0</v>
      </c>
      <c r="M22" s="400">
        <v>0</v>
      </c>
      <c r="N22" s="406">
        <v>0</v>
      </c>
      <c r="O22" s="400">
        <v>1</v>
      </c>
      <c r="P22" s="400">
        <v>0</v>
      </c>
      <c r="Q22" s="400">
        <v>4</v>
      </c>
      <c r="R22" s="400">
        <v>3</v>
      </c>
      <c r="S22" s="400">
        <v>4</v>
      </c>
      <c r="T22" s="400">
        <v>3</v>
      </c>
      <c r="U22" s="400">
        <v>0</v>
      </c>
      <c r="V22" s="400">
        <v>0</v>
      </c>
      <c r="W22" s="400">
        <v>0</v>
      </c>
      <c r="X22" s="400">
        <v>0</v>
      </c>
      <c r="Y22" s="400">
        <v>0</v>
      </c>
      <c r="Z22" s="400">
        <v>0</v>
      </c>
      <c r="AA22" s="400">
        <v>0</v>
      </c>
      <c r="AB22" s="400">
        <v>0</v>
      </c>
      <c r="AC22" s="400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/>
    </row>
    <row r="23" spans="1:77" s="408" customFormat="1" ht="18" customHeight="1">
      <c r="A23" s="410" t="s">
        <v>564</v>
      </c>
      <c r="B23" s="418">
        <f t="shared" si="2"/>
        <v>188</v>
      </c>
      <c r="C23" s="405">
        <f t="shared" si="3"/>
        <v>1</v>
      </c>
      <c r="D23" s="400">
        <f>SUM(D24:D31)</f>
        <v>0</v>
      </c>
      <c r="E23" s="400">
        <f>SUM(E24:E31)</f>
        <v>0</v>
      </c>
      <c r="F23" s="400">
        <f>SUM(F24:F31)</f>
        <v>0</v>
      </c>
      <c r="G23" s="400"/>
      <c r="H23" s="400">
        <f aca="true" t="shared" si="4" ref="H23:AB23">SUM(H24:H31)</f>
        <v>1</v>
      </c>
      <c r="I23" s="405">
        <f t="shared" si="4"/>
        <v>1</v>
      </c>
      <c r="J23" s="400">
        <f t="shared" si="4"/>
        <v>187</v>
      </c>
      <c r="K23" s="400">
        <f t="shared" si="4"/>
        <v>0</v>
      </c>
      <c r="L23" s="400">
        <f t="shared" si="4"/>
        <v>0</v>
      </c>
      <c r="M23" s="400">
        <f t="shared" si="4"/>
        <v>0</v>
      </c>
      <c r="N23" s="400">
        <f t="shared" si="4"/>
        <v>1</v>
      </c>
      <c r="O23" s="400">
        <f t="shared" si="4"/>
        <v>6</v>
      </c>
      <c r="P23" s="400">
        <f t="shared" si="4"/>
        <v>1</v>
      </c>
      <c r="Q23" s="400">
        <f t="shared" si="4"/>
        <v>40</v>
      </c>
      <c r="R23" s="400">
        <f t="shared" si="4"/>
        <v>83</v>
      </c>
      <c r="S23" s="400">
        <f t="shared" si="4"/>
        <v>50</v>
      </c>
      <c r="T23" s="400">
        <f t="shared" si="4"/>
        <v>6</v>
      </c>
      <c r="U23" s="400">
        <f t="shared" si="4"/>
        <v>0</v>
      </c>
      <c r="V23" s="400">
        <f t="shared" si="4"/>
        <v>0</v>
      </c>
      <c r="W23" s="400">
        <f t="shared" si="4"/>
        <v>0</v>
      </c>
      <c r="X23" s="400">
        <f t="shared" si="4"/>
        <v>0</v>
      </c>
      <c r="Y23" s="400">
        <f t="shared" si="4"/>
        <v>0</v>
      </c>
      <c r="Z23" s="400">
        <f t="shared" si="4"/>
        <v>0</v>
      </c>
      <c r="AA23" s="400">
        <f t="shared" si="4"/>
        <v>0</v>
      </c>
      <c r="AB23" s="400">
        <f t="shared" si="4"/>
        <v>0</v>
      </c>
      <c r="AC23" s="400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</row>
    <row r="24" spans="1:77" s="399" customFormat="1" ht="18" customHeight="1">
      <c r="A24" s="407" t="s">
        <v>565</v>
      </c>
      <c r="B24" s="418">
        <f>SUM(D24+E24+F24+J24+X24+Y24+Z24+AA24+AB24+H24)</f>
        <v>42</v>
      </c>
      <c r="C24" s="405">
        <f t="shared" si="3"/>
        <v>1</v>
      </c>
      <c r="D24" s="400">
        <v>0</v>
      </c>
      <c r="E24" s="400">
        <v>0</v>
      </c>
      <c r="F24" s="400">
        <v>0</v>
      </c>
      <c r="G24" s="405"/>
      <c r="H24" s="406">
        <v>1</v>
      </c>
      <c r="I24" s="405">
        <v>1</v>
      </c>
      <c r="J24" s="400">
        <f>SUM(K24:W24)</f>
        <v>41</v>
      </c>
      <c r="K24" s="400">
        <v>0</v>
      </c>
      <c r="L24" s="400">
        <v>0</v>
      </c>
      <c r="M24" s="400">
        <v>0</v>
      </c>
      <c r="N24" s="406">
        <v>1</v>
      </c>
      <c r="O24" s="400">
        <v>0</v>
      </c>
      <c r="P24" s="400">
        <v>0</v>
      </c>
      <c r="Q24" s="400">
        <v>8</v>
      </c>
      <c r="R24" s="400">
        <v>17</v>
      </c>
      <c r="S24" s="400">
        <v>11</v>
      </c>
      <c r="T24" s="400">
        <v>4</v>
      </c>
      <c r="U24" s="400">
        <v>0</v>
      </c>
      <c r="V24" s="400">
        <v>0</v>
      </c>
      <c r="W24" s="400">
        <v>0</v>
      </c>
      <c r="X24" s="400">
        <v>0</v>
      </c>
      <c r="Y24" s="400">
        <v>0</v>
      </c>
      <c r="Z24" s="400">
        <v>0</v>
      </c>
      <c r="AA24" s="400">
        <v>0</v>
      </c>
      <c r="AB24" s="400">
        <v>0</v>
      </c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</row>
    <row r="25" spans="1:77" s="399" customFormat="1" ht="18" customHeight="1">
      <c r="A25" s="407" t="s">
        <v>566</v>
      </c>
      <c r="B25" s="418">
        <f aca="true" t="shared" si="5" ref="B25:B31">SUM(D25+E25+F25+J25+X25+Y25+Z25+AA25+AB25+H25)</f>
        <v>15</v>
      </c>
      <c r="C25" s="405">
        <f>SUM(G25+I25)</f>
        <v>0</v>
      </c>
      <c r="D25" s="400">
        <v>0</v>
      </c>
      <c r="E25" s="400">
        <v>0</v>
      </c>
      <c r="F25" s="400">
        <v>0</v>
      </c>
      <c r="G25" s="400"/>
      <c r="H25" s="400">
        <v>0</v>
      </c>
      <c r="I25" s="405"/>
      <c r="J25" s="400">
        <f aca="true" t="shared" si="6" ref="J25:J31">SUM(K25:W25)</f>
        <v>15</v>
      </c>
      <c r="K25" s="400">
        <v>0</v>
      </c>
      <c r="L25" s="400">
        <v>0</v>
      </c>
      <c r="M25" s="400">
        <v>0</v>
      </c>
      <c r="N25" s="406">
        <v>0</v>
      </c>
      <c r="O25" s="400">
        <v>1</v>
      </c>
      <c r="P25" s="400">
        <v>0</v>
      </c>
      <c r="Q25" s="400">
        <v>4</v>
      </c>
      <c r="R25" s="400">
        <v>6</v>
      </c>
      <c r="S25" s="400">
        <v>4</v>
      </c>
      <c r="T25" s="400">
        <v>0</v>
      </c>
      <c r="U25" s="400">
        <v>0</v>
      </c>
      <c r="V25" s="400">
        <v>0</v>
      </c>
      <c r="W25" s="400">
        <v>0</v>
      </c>
      <c r="X25" s="400">
        <v>0</v>
      </c>
      <c r="Y25" s="400">
        <v>0</v>
      </c>
      <c r="Z25" s="400">
        <v>0</v>
      </c>
      <c r="AA25" s="400">
        <v>0</v>
      </c>
      <c r="AB25" s="400">
        <v>0</v>
      </c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</row>
    <row r="26" spans="1:77" s="399" customFormat="1" ht="18" customHeight="1">
      <c r="A26" s="413" t="s">
        <v>567</v>
      </c>
      <c r="B26" s="418">
        <f t="shared" si="5"/>
        <v>15</v>
      </c>
      <c r="C26" s="405"/>
      <c r="D26" s="400">
        <v>0</v>
      </c>
      <c r="E26" s="400">
        <v>0</v>
      </c>
      <c r="F26" s="400">
        <v>0</v>
      </c>
      <c r="G26" s="400"/>
      <c r="H26" s="400">
        <v>0</v>
      </c>
      <c r="I26" s="405"/>
      <c r="J26" s="400">
        <f t="shared" si="6"/>
        <v>15</v>
      </c>
      <c r="K26" s="400">
        <v>0</v>
      </c>
      <c r="L26" s="400">
        <v>0</v>
      </c>
      <c r="M26" s="400">
        <v>0</v>
      </c>
      <c r="N26" s="406">
        <v>0</v>
      </c>
      <c r="O26" s="400">
        <v>1</v>
      </c>
      <c r="P26" s="400">
        <v>0</v>
      </c>
      <c r="Q26" s="400">
        <v>4</v>
      </c>
      <c r="R26" s="400">
        <v>5</v>
      </c>
      <c r="S26" s="400">
        <v>5</v>
      </c>
      <c r="T26" s="400">
        <v>0</v>
      </c>
      <c r="U26" s="400">
        <v>0</v>
      </c>
      <c r="V26" s="400">
        <v>0</v>
      </c>
      <c r="W26" s="400">
        <v>0</v>
      </c>
      <c r="X26" s="400">
        <v>0</v>
      </c>
      <c r="Y26" s="400">
        <v>0</v>
      </c>
      <c r="Z26" s="400">
        <v>0</v>
      </c>
      <c r="AA26" s="400">
        <v>0</v>
      </c>
      <c r="AB26" s="400">
        <v>0</v>
      </c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  <c r="BV26" s="400"/>
      <c r="BW26" s="400"/>
      <c r="BX26" s="400"/>
      <c r="BY26" s="400"/>
    </row>
    <row r="27" spans="1:77" s="399" customFormat="1" ht="18" customHeight="1">
      <c r="A27" s="413" t="s">
        <v>568</v>
      </c>
      <c r="B27" s="418">
        <f t="shared" si="5"/>
        <v>29</v>
      </c>
      <c r="C27" s="405">
        <f t="shared" si="3"/>
        <v>0</v>
      </c>
      <c r="D27" s="400">
        <v>0</v>
      </c>
      <c r="E27" s="400">
        <v>0</v>
      </c>
      <c r="F27" s="400">
        <v>0</v>
      </c>
      <c r="G27" s="400"/>
      <c r="H27" s="400">
        <v>0</v>
      </c>
      <c r="I27" s="405"/>
      <c r="J27" s="400">
        <f t="shared" si="6"/>
        <v>29</v>
      </c>
      <c r="K27" s="400">
        <v>0</v>
      </c>
      <c r="L27" s="400">
        <v>0</v>
      </c>
      <c r="M27" s="400">
        <v>0</v>
      </c>
      <c r="N27" s="406">
        <v>0</v>
      </c>
      <c r="O27" s="400">
        <v>1</v>
      </c>
      <c r="P27" s="400">
        <v>0</v>
      </c>
      <c r="Q27" s="400">
        <v>6</v>
      </c>
      <c r="R27" s="400">
        <v>16</v>
      </c>
      <c r="S27" s="400">
        <v>6</v>
      </c>
      <c r="T27" s="400">
        <v>0</v>
      </c>
      <c r="U27" s="400">
        <v>0</v>
      </c>
      <c r="V27" s="400">
        <v>0</v>
      </c>
      <c r="W27" s="400">
        <v>0</v>
      </c>
      <c r="X27" s="400">
        <v>0</v>
      </c>
      <c r="Y27" s="400">
        <v>0</v>
      </c>
      <c r="Z27" s="400">
        <v>0</v>
      </c>
      <c r="AA27" s="400">
        <v>0</v>
      </c>
      <c r="AB27" s="400">
        <v>0</v>
      </c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0"/>
    </row>
    <row r="28" spans="1:77" s="399" customFormat="1" ht="18" customHeight="1">
      <c r="A28" s="413" t="s">
        <v>569</v>
      </c>
      <c r="B28" s="418">
        <f t="shared" si="5"/>
        <v>36</v>
      </c>
      <c r="C28" s="405">
        <f t="shared" si="3"/>
        <v>0</v>
      </c>
      <c r="D28" s="400">
        <v>0</v>
      </c>
      <c r="E28" s="400">
        <v>0</v>
      </c>
      <c r="F28" s="400">
        <v>0</v>
      </c>
      <c r="G28" s="400"/>
      <c r="H28" s="400">
        <v>0</v>
      </c>
      <c r="I28" s="405"/>
      <c r="J28" s="400">
        <f t="shared" si="6"/>
        <v>36</v>
      </c>
      <c r="K28" s="400">
        <v>0</v>
      </c>
      <c r="L28" s="400">
        <v>0</v>
      </c>
      <c r="M28" s="400">
        <v>0</v>
      </c>
      <c r="N28" s="406">
        <v>0</v>
      </c>
      <c r="O28" s="400">
        <v>1</v>
      </c>
      <c r="P28" s="400">
        <v>0</v>
      </c>
      <c r="Q28" s="400">
        <v>7</v>
      </c>
      <c r="R28" s="400">
        <v>17</v>
      </c>
      <c r="S28" s="400">
        <v>11</v>
      </c>
      <c r="T28" s="400">
        <v>0</v>
      </c>
      <c r="U28" s="400">
        <v>0</v>
      </c>
      <c r="V28" s="400">
        <v>0</v>
      </c>
      <c r="W28" s="400">
        <v>0</v>
      </c>
      <c r="X28" s="400">
        <v>0</v>
      </c>
      <c r="Y28" s="400">
        <v>0</v>
      </c>
      <c r="Z28" s="400">
        <v>0</v>
      </c>
      <c r="AA28" s="400">
        <v>0</v>
      </c>
      <c r="AB28" s="400">
        <v>0</v>
      </c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</row>
    <row r="29" spans="1:77" s="399" customFormat="1" ht="18" customHeight="1">
      <c r="A29" s="413" t="s">
        <v>570</v>
      </c>
      <c r="B29" s="418">
        <f t="shared" si="5"/>
        <v>13</v>
      </c>
      <c r="C29" s="405">
        <f t="shared" si="3"/>
        <v>0</v>
      </c>
      <c r="D29" s="400">
        <v>0</v>
      </c>
      <c r="E29" s="400">
        <v>0</v>
      </c>
      <c r="F29" s="400">
        <v>0</v>
      </c>
      <c r="G29" s="400"/>
      <c r="H29" s="400">
        <v>0</v>
      </c>
      <c r="I29" s="405"/>
      <c r="J29" s="400">
        <f t="shared" si="6"/>
        <v>13</v>
      </c>
      <c r="K29" s="400">
        <v>0</v>
      </c>
      <c r="L29" s="400">
        <v>0</v>
      </c>
      <c r="M29" s="400">
        <v>0</v>
      </c>
      <c r="N29" s="406">
        <v>0</v>
      </c>
      <c r="O29" s="400">
        <v>1</v>
      </c>
      <c r="P29" s="400">
        <v>0</v>
      </c>
      <c r="Q29" s="400">
        <v>4</v>
      </c>
      <c r="R29" s="400">
        <v>5</v>
      </c>
      <c r="S29" s="400">
        <v>3</v>
      </c>
      <c r="T29" s="400">
        <v>0</v>
      </c>
      <c r="U29" s="400">
        <v>0</v>
      </c>
      <c r="V29" s="400">
        <v>0</v>
      </c>
      <c r="W29" s="400">
        <v>0</v>
      </c>
      <c r="X29" s="400">
        <v>0</v>
      </c>
      <c r="Y29" s="400">
        <v>0</v>
      </c>
      <c r="Z29" s="400">
        <v>0</v>
      </c>
      <c r="AA29" s="400">
        <v>0</v>
      </c>
      <c r="AB29" s="400">
        <v>0</v>
      </c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</row>
    <row r="30" spans="1:77" s="399" customFormat="1" ht="18" customHeight="1">
      <c r="A30" s="413" t="s">
        <v>571</v>
      </c>
      <c r="B30" s="418">
        <f t="shared" si="5"/>
        <v>33</v>
      </c>
      <c r="C30" s="405">
        <f t="shared" si="3"/>
        <v>0</v>
      </c>
      <c r="D30" s="400">
        <v>0</v>
      </c>
      <c r="E30" s="400">
        <v>0</v>
      </c>
      <c r="F30" s="400">
        <v>0</v>
      </c>
      <c r="G30" s="400"/>
      <c r="H30" s="400">
        <v>0</v>
      </c>
      <c r="I30" s="405"/>
      <c r="J30" s="400">
        <f>SUM(K30:W30)</f>
        <v>33</v>
      </c>
      <c r="K30" s="400">
        <v>0</v>
      </c>
      <c r="L30" s="400">
        <v>0</v>
      </c>
      <c r="M30" s="400">
        <v>0</v>
      </c>
      <c r="N30" s="406">
        <v>0</v>
      </c>
      <c r="O30" s="400">
        <v>1</v>
      </c>
      <c r="P30" s="400">
        <v>0</v>
      </c>
      <c r="Q30" s="400">
        <v>6</v>
      </c>
      <c r="R30" s="400">
        <v>15</v>
      </c>
      <c r="S30" s="400">
        <v>9</v>
      </c>
      <c r="T30" s="400">
        <v>2</v>
      </c>
      <c r="U30" s="400">
        <v>0</v>
      </c>
      <c r="V30" s="400">
        <v>0</v>
      </c>
      <c r="W30" s="400">
        <v>0</v>
      </c>
      <c r="X30" s="400">
        <v>0</v>
      </c>
      <c r="Y30" s="400">
        <v>0</v>
      </c>
      <c r="Z30" s="400">
        <v>0</v>
      </c>
      <c r="AA30" s="400">
        <v>0</v>
      </c>
      <c r="AB30" s="400">
        <v>0</v>
      </c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</row>
    <row r="31" spans="1:77" s="399" customFormat="1" ht="18" customHeight="1">
      <c r="A31" s="464" t="s">
        <v>572</v>
      </c>
      <c r="B31" s="418">
        <f t="shared" si="5"/>
        <v>5</v>
      </c>
      <c r="C31" s="405">
        <f t="shared" si="3"/>
        <v>0</v>
      </c>
      <c r="D31" s="400">
        <v>0</v>
      </c>
      <c r="E31" s="400">
        <v>0</v>
      </c>
      <c r="F31" s="400">
        <v>0</v>
      </c>
      <c r="G31" s="400"/>
      <c r="H31" s="400">
        <v>0</v>
      </c>
      <c r="I31" s="405"/>
      <c r="J31" s="400">
        <f t="shared" si="6"/>
        <v>5</v>
      </c>
      <c r="K31" s="400">
        <v>0</v>
      </c>
      <c r="L31" s="400">
        <v>0</v>
      </c>
      <c r="M31" s="400">
        <v>0</v>
      </c>
      <c r="N31" s="406">
        <v>0</v>
      </c>
      <c r="O31" s="400">
        <v>0</v>
      </c>
      <c r="P31" s="400">
        <v>1</v>
      </c>
      <c r="Q31" s="400">
        <v>1</v>
      </c>
      <c r="R31" s="400">
        <v>2</v>
      </c>
      <c r="S31" s="400">
        <v>1</v>
      </c>
      <c r="T31" s="400">
        <v>0</v>
      </c>
      <c r="U31" s="400">
        <v>0</v>
      </c>
      <c r="V31" s="400">
        <v>0</v>
      </c>
      <c r="W31" s="400">
        <v>0</v>
      </c>
      <c r="X31" s="400">
        <v>0</v>
      </c>
      <c r="Y31" s="400">
        <v>0</v>
      </c>
      <c r="Z31" s="400">
        <v>0</v>
      </c>
      <c r="AA31" s="400">
        <v>0</v>
      </c>
      <c r="AB31" s="400">
        <v>0</v>
      </c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400"/>
    </row>
    <row r="32" spans="1:77" s="408" customFormat="1" ht="18" customHeight="1">
      <c r="A32" s="410" t="s">
        <v>573</v>
      </c>
      <c r="B32" s="418">
        <f>SUM(D32+E32+F32+J32+X32+Y32+Z32+AA32+AB32+H32)</f>
        <v>97</v>
      </c>
      <c r="C32" s="405">
        <v>0</v>
      </c>
      <c r="D32" s="400">
        <f>SUM(D33:D37)</f>
        <v>0</v>
      </c>
      <c r="E32" s="400">
        <f aca="true" t="shared" si="7" ref="E32:AA32">SUM(E33:E37)</f>
        <v>0</v>
      </c>
      <c r="F32" s="400">
        <f t="shared" si="7"/>
        <v>0</v>
      </c>
      <c r="G32" s="400"/>
      <c r="H32" s="400">
        <f t="shared" si="7"/>
        <v>0</v>
      </c>
      <c r="I32" s="400"/>
      <c r="J32" s="400">
        <f t="shared" si="7"/>
        <v>97</v>
      </c>
      <c r="K32" s="400">
        <f>SUM(K33:K37)</f>
        <v>0</v>
      </c>
      <c r="L32" s="400">
        <f t="shared" si="7"/>
        <v>1</v>
      </c>
      <c r="M32" s="400">
        <f t="shared" si="7"/>
        <v>0</v>
      </c>
      <c r="N32" s="400">
        <f>SUM(N33:N37)</f>
        <v>0</v>
      </c>
      <c r="O32" s="400">
        <f t="shared" si="7"/>
        <v>5</v>
      </c>
      <c r="P32" s="400">
        <f>SUM(P33:P37)</f>
        <v>0</v>
      </c>
      <c r="Q32" s="400">
        <f t="shared" si="7"/>
        <v>22</v>
      </c>
      <c r="R32" s="400">
        <f t="shared" si="7"/>
        <v>37</v>
      </c>
      <c r="S32" s="400">
        <f t="shared" si="7"/>
        <v>28</v>
      </c>
      <c r="T32" s="400">
        <f t="shared" si="7"/>
        <v>2</v>
      </c>
      <c r="U32" s="400">
        <f t="shared" si="7"/>
        <v>0</v>
      </c>
      <c r="V32" s="400">
        <f t="shared" si="7"/>
        <v>1</v>
      </c>
      <c r="W32" s="400">
        <f t="shared" si="7"/>
        <v>1</v>
      </c>
      <c r="X32" s="400">
        <f>SUM(X33:X37)</f>
        <v>0</v>
      </c>
      <c r="Y32" s="400">
        <f t="shared" si="7"/>
        <v>0</v>
      </c>
      <c r="Z32" s="400">
        <f t="shared" si="7"/>
        <v>0</v>
      </c>
      <c r="AA32" s="400">
        <f t="shared" si="7"/>
        <v>0</v>
      </c>
      <c r="AB32" s="400">
        <f>SUM(AB33:AB37)</f>
        <v>0</v>
      </c>
      <c r="AC32" s="400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</row>
    <row r="33" spans="1:77" s="399" customFormat="1" ht="18" customHeight="1">
      <c r="A33" s="464" t="s">
        <v>574</v>
      </c>
      <c r="B33" s="418">
        <f aca="true" t="shared" si="8" ref="B33:B96">SUM(D33+E33+F33+J33+X33+Y33+Z33+AA33+AB33+H33)</f>
        <v>29</v>
      </c>
      <c r="C33" s="405">
        <v>0</v>
      </c>
      <c r="D33" s="400">
        <v>0</v>
      </c>
      <c r="E33" s="400">
        <v>0</v>
      </c>
      <c r="F33" s="400">
        <v>0</v>
      </c>
      <c r="G33" s="400"/>
      <c r="H33" s="400">
        <v>0</v>
      </c>
      <c r="I33" s="405"/>
      <c r="J33" s="400">
        <f>SUM(K33:W33)</f>
        <v>29</v>
      </c>
      <c r="K33" s="400">
        <v>0</v>
      </c>
      <c r="L33" s="400">
        <v>1</v>
      </c>
      <c r="M33" s="400">
        <v>0</v>
      </c>
      <c r="N33" s="406">
        <v>0</v>
      </c>
      <c r="O33" s="400">
        <v>1</v>
      </c>
      <c r="P33" s="400">
        <v>0</v>
      </c>
      <c r="Q33" s="400">
        <v>4</v>
      </c>
      <c r="R33" s="400">
        <v>10</v>
      </c>
      <c r="S33" s="400">
        <v>9</v>
      </c>
      <c r="T33" s="400">
        <v>2</v>
      </c>
      <c r="U33" s="400">
        <v>0</v>
      </c>
      <c r="V33" s="400">
        <v>1</v>
      </c>
      <c r="W33" s="400">
        <v>1</v>
      </c>
      <c r="X33" s="400">
        <v>0</v>
      </c>
      <c r="Y33" s="400">
        <v>0</v>
      </c>
      <c r="Z33" s="400">
        <v>0</v>
      </c>
      <c r="AA33" s="400">
        <v>0</v>
      </c>
      <c r="AB33" s="400">
        <v>0</v>
      </c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</row>
    <row r="34" spans="1:77" s="399" customFormat="1" ht="18" customHeight="1">
      <c r="A34" s="464" t="s">
        <v>575</v>
      </c>
      <c r="B34" s="418">
        <f t="shared" si="8"/>
        <v>18</v>
      </c>
      <c r="C34" s="405">
        <v>0</v>
      </c>
      <c r="D34" s="400">
        <v>0</v>
      </c>
      <c r="E34" s="400">
        <v>0</v>
      </c>
      <c r="F34" s="400">
        <v>0</v>
      </c>
      <c r="G34" s="400"/>
      <c r="H34" s="400">
        <v>0</v>
      </c>
      <c r="I34" s="405"/>
      <c r="J34" s="400">
        <f>SUM(K34:W34)</f>
        <v>18</v>
      </c>
      <c r="K34" s="400">
        <v>0</v>
      </c>
      <c r="L34" s="400">
        <v>0</v>
      </c>
      <c r="M34" s="400">
        <v>0</v>
      </c>
      <c r="N34" s="406">
        <v>0</v>
      </c>
      <c r="O34" s="400">
        <v>1</v>
      </c>
      <c r="P34" s="400">
        <v>0</v>
      </c>
      <c r="Q34" s="400">
        <v>4</v>
      </c>
      <c r="R34" s="400">
        <v>8</v>
      </c>
      <c r="S34" s="400">
        <v>5</v>
      </c>
      <c r="T34" s="400">
        <v>0</v>
      </c>
      <c r="U34" s="400">
        <v>0</v>
      </c>
      <c r="V34" s="400">
        <v>0</v>
      </c>
      <c r="W34" s="400">
        <v>0</v>
      </c>
      <c r="X34" s="400">
        <v>0</v>
      </c>
      <c r="Y34" s="400">
        <v>0</v>
      </c>
      <c r="Z34" s="400">
        <v>0</v>
      </c>
      <c r="AA34" s="400">
        <v>0</v>
      </c>
      <c r="AB34" s="400">
        <v>0</v>
      </c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</row>
    <row r="35" spans="1:77" s="399" customFormat="1" ht="18" customHeight="1">
      <c r="A35" s="464" t="s">
        <v>576</v>
      </c>
      <c r="B35" s="418">
        <f t="shared" si="8"/>
        <v>20</v>
      </c>
      <c r="C35" s="405">
        <v>0</v>
      </c>
      <c r="D35" s="400">
        <v>0</v>
      </c>
      <c r="E35" s="400">
        <v>0</v>
      </c>
      <c r="F35" s="400">
        <v>0</v>
      </c>
      <c r="G35" s="400"/>
      <c r="H35" s="400">
        <v>0</v>
      </c>
      <c r="I35" s="405"/>
      <c r="J35" s="400">
        <f>SUM(K35:W35)</f>
        <v>20</v>
      </c>
      <c r="K35" s="400">
        <v>0</v>
      </c>
      <c r="L35" s="400">
        <v>0</v>
      </c>
      <c r="M35" s="400">
        <v>0</v>
      </c>
      <c r="N35" s="406">
        <v>0</v>
      </c>
      <c r="O35" s="400">
        <v>1</v>
      </c>
      <c r="P35" s="400">
        <v>0</v>
      </c>
      <c r="Q35" s="400">
        <v>7</v>
      </c>
      <c r="R35" s="400">
        <v>7</v>
      </c>
      <c r="S35" s="400">
        <v>5</v>
      </c>
      <c r="T35" s="400">
        <v>0</v>
      </c>
      <c r="U35" s="400">
        <v>0</v>
      </c>
      <c r="V35" s="400">
        <v>0</v>
      </c>
      <c r="W35" s="400">
        <v>0</v>
      </c>
      <c r="X35" s="400">
        <v>0</v>
      </c>
      <c r="Y35" s="400">
        <v>0</v>
      </c>
      <c r="Z35" s="400">
        <v>0</v>
      </c>
      <c r="AA35" s="400">
        <v>0</v>
      </c>
      <c r="AB35" s="400">
        <v>0</v>
      </c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</row>
    <row r="36" spans="1:77" s="399" customFormat="1" ht="18" customHeight="1">
      <c r="A36" s="464" t="s">
        <v>577</v>
      </c>
      <c r="B36" s="418">
        <f t="shared" si="8"/>
        <v>21</v>
      </c>
      <c r="C36" s="405">
        <v>0</v>
      </c>
      <c r="D36" s="400">
        <v>0</v>
      </c>
      <c r="E36" s="400">
        <v>0</v>
      </c>
      <c r="F36" s="400">
        <v>0</v>
      </c>
      <c r="G36" s="400"/>
      <c r="H36" s="400">
        <v>0</v>
      </c>
      <c r="I36" s="405"/>
      <c r="J36" s="400">
        <f>SUM(K36:W36)</f>
        <v>21</v>
      </c>
      <c r="K36" s="400">
        <v>0</v>
      </c>
      <c r="L36" s="400">
        <v>0</v>
      </c>
      <c r="M36" s="400">
        <v>0</v>
      </c>
      <c r="N36" s="406">
        <v>0</v>
      </c>
      <c r="O36" s="400">
        <v>1</v>
      </c>
      <c r="P36" s="400">
        <v>0</v>
      </c>
      <c r="Q36" s="400">
        <v>5</v>
      </c>
      <c r="R36" s="400">
        <v>9</v>
      </c>
      <c r="S36" s="400">
        <v>6</v>
      </c>
      <c r="T36" s="400">
        <v>0</v>
      </c>
      <c r="U36" s="400">
        <v>0</v>
      </c>
      <c r="V36" s="400">
        <v>0</v>
      </c>
      <c r="W36" s="400">
        <v>0</v>
      </c>
      <c r="X36" s="400">
        <v>0</v>
      </c>
      <c r="Y36" s="400">
        <v>0</v>
      </c>
      <c r="Z36" s="400">
        <v>0</v>
      </c>
      <c r="AA36" s="400">
        <v>0</v>
      </c>
      <c r="AB36" s="400">
        <v>0</v>
      </c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</row>
    <row r="37" spans="1:77" s="399" customFormat="1" ht="18" customHeight="1">
      <c r="A37" s="464" t="s">
        <v>578</v>
      </c>
      <c r="B37" s="418">
        <f t="shared" si="8"/>
        <v>9</v>
      </c>
      <c r="C37" s="405">
        <v>0</v>
      </c>
      <c r="D37" s="400">
        <v>0</v>
      </c>
      <c r="E37" s="400">
        <v>0</v>
      </c>
      <c r="F37" s="400">
        <v>0</v>
      </c>
      <c r="G37" s="400"/>
      <c r="H37" s="400">
        <v>0</v>
      </c>
      <c r="I37" s="405"/>
      <c r="J37" s="400">
        <f>SUM(K37:W37)</f>
        <v>9</v>
      </c>
      <c r="K37" s="400">
        <v>0</v>
      </c>
      <c r="L37" s="400">
        <v>0</v>
      </c>
      <c r="M37" s="400">
        <v>0</v>
      </c>
      <c r="N37" s="406">
        <v>0</v>
      </c>
      <c r="O37" s="400">
        <v>1</v>
      </c>
      <c r="P37" s="400">
        <v>0</v>
      </c>
      <c r="Q37" s="400">
        <v>2</v>
      </c>
      <c r="R37" s="400">
        <v>3</v>
      </c>
      <c r="S37" s="400">
        <v>3</v>
      </c>
      <c r="T37" s="400">
        <v>0</v>
      </c>
      <c r="U37" s="400">
        <v>0</v>
      </c>
      <c r="V37" s="400">
        <v>0</v>
      </c>
      <c r="W37" s="400">
        <v>0</v>
      </c>
      <c r="X37" s="400">
        <v>0</v>
      </c>
      <c r="Y37" s="400">
        <v>0</v>
      </c>
      <c r="Z37" s="400">
        <v>0</v>
      </c>
      <c r="AA37" s="400">
        <v>0</v>
      </c>
      <c r="AB37" s="400">
        <v>0</v>
      </c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</row>
    <row r="38" spans="1:77" s="408" customFormat="1" ht="18" customHeight="1">
      <c r="A38" s="414" t="s">
        <v>579</v>
      </c>
      <c r="B38" s="418">
        <f t="shared" si="8"/>
        <v>159</v>
      </c>
      <c r="C38" s="405">
        <f aca="true" t="shared" si="9" ref="C38:C43">SUM(G38+I38)</f>
        <v>0</v>
      </c>
      <c r="D38" s="400">
        <f>SUM(D39:D47)</f>
        <v>0</v>
      </c>
      <c r="E38" s="400">
        <f aca="true" t="shared" si="10" ref="E38:AB38">SUM(E39:E47)</f>
        <v>0</v>
      </c>
      <c r="F38" s="400">
        <f t="shared" si="10"/>
        <v>0</v>
      </c>
      <c r="G38" s="400"/>
      <c r="H38" s="400">
        <f t="shared" si="10"/>
        <v>0</v>
      </c>
      <c r="I38" s="400"/>
      <c r="J38" s="400">
        <f t="shared" si="10"/>
        <v>159</v>
      </c>
      <c r="K38" s="400">
        <f t="shared" si="10"/>
        <v>0</v>
      </c>
      <c r="L38" s="400">
        <f t="shared" si="10"/>
        <v>1</v>
      </c>
      <c r="M38" s="400">
        <f t="shared" si="10"/>
        <v>0</v>
      </c>
      <c r="N38" s="400">
        <f t="shared" si="10"/>
        <v>1</v>
      </c>
      <c r="O38" s="400">
        <f t="shared" si="10"/>
        <v>9</v>
      </c>
      <c r="P38" s="400">
        <f t="shared" si="10"/>
        <v>0</v>
      </c>
      <c r="Q38" s="400">
        <f t="shared" si="10"/>
        <v>45</v>
      </c>
      <c r="R38" s="400">
        <f t="shared" si="10"/>
        <v>61</v>
      </c>
      <c r="S38" s="400">
        <f t="shared" si="10"/>
        <v>35</v>
      </c>
      <c r="T38" s="400">
        <f t="shared" si="10"/>
        <v>7</v>
      </c>
      <c r="U38" s="400">
        <f t="shared" si="10"/>
        <v>0</v>
      </c>
      <c r="V38" s="400">
        <f t="shared" si="10"/>
        <v>0</v>
      </c>
      <c r="W38" s="400">
        <f t="shared" si="10"/>
        <v>0</v>
      </c>
      <c r="X38" s="400">
        <f t="shared" si="10"/>
        <v>0</v>
      </c>
      <c r="Y38" s="400">
        <f t="shared" si="10"/>
        <v>0</v>
      </c>
      <c r="Z38" s="400">
        <f t="shared" si="10"/>
        <v>0</v>
      </c>
      <c r="AA38" s="400">
        <f t="shared" si="10"/>
        <v>0</v>
      </c>
      <c r="AB38" s="400">
        <f t="shared" si="10"/>
        <v>0</v>
      </c>
      <c r="AC38" s="400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</row>
    <row r="39" spans="1:77" s="399" customFormat="1" ht="18" customHeight="1">
      <c r="A39" s="413" t="s">
        <v>580</v>
      </c>
      <c r="B39" s="418">
        <f t="shared" si="8"/>
        <v>24</v>
      </c>
      <c r="C39" s="405">
        <f t="shared" si="9"/>
        <v>0</v>
      </c>
      <c r="D39" s="400">
        <v>0</v>
      </c>
      <c r="E39" s="400">
        <v>0</v>
      </c>
      <c r="F39" s="400">
        <v>0</v>
      </c>
      <c r="G39" s="400"/>
      <c r="H39" s="400">
        <v>0</v>
      </c>
      <c r="I39" s="405"/>
      <c r="J39" s="400">
        <f>SUM(K39:W39)</f>
        <v>24</v>
      </c>
      <c r="K39" s="400">
        <v>0</v>
      </c>
      <c r="L39" s="400">
        <v>1</v>
      </c>
      <c r="M39" s="400">
        <v>0</v>
      </c>
      <c r="N39" s="406">
        <v>1</v>
      </c>
      <c r="O39" s="400">
        <v>1</v>
      </c>
      <c r="P39" s="400">
        <v>0</v>
      </c>
      <c r="Q39" s="400">
        <v>6</v>
      </c>
      <c r="R39" s="400">
        <v>8</v>
      </c>
      <c r="S39" s="400">
        <v>4</v>
      </c>
      <c r="T39" s="400">
        <v>3</v>
      </c>
      <c r="U39" s="400">
        <v>0</v>
      </c>
      <c r="V39" s="400">
        <v>0</v>
      </c>
      <c r="W39" s="400">
        <v>0</v>
      </c>
      <c r="X39" s="400">
        <v>0</v>
      </c>
      <c r="Y39" s="400">
        <v>0</v>
      </c>
      <c r="Z39" s="400">
        <v>0</v>
      </c>
      <c r="AA39" s="400">
        <v>0</v>
      </c>
      <c r="AB39" s="400">
        <v>0</v>
      </c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0"/>
      <c r="BT39" s="400"/>
      <c r="BU39" s="400"/>
      <c r="BV39" s="400"/>
      <c r="BW39" s="400"/>
      <c r="BX39" s="400"/>
      <c r="BY39" s="400"/>
    </row>
    <row r="40" spans="1:77" s="399" customFormat="1" ht="18" customHeight="1">
      <c r="A40" s="413" t="s">
        <v>581</v>
      </c>
      <c r="B40" s="418">
        <f t="shared" si="8"/>
        <v>19</v>
      </c>
      <c r="C40" s="405">
        <f t="shared" si="9"/>
        <v>0</v>
      </c>
      <c r="D40" s="400">
        <v>0</v>
      </c>
      <c r="E40" s="400">
        <v>0</v>
      </c>
      <c r="F40" s="400">
        <v>0</v>
      </c>
      <c r="G40" s="400"/>
      <c r="H40" s="400">
        <v>0</v>
      </c>
      <c r="I40" s="405"/>
      <c r="J40" s="400">
        <f aca="true" t="shared" si="11" ref="J40:J47">SUM(K40:W40)</f>
        <v>19</v>
      </c>
      <c r="K40" s="400">
        <v>0</v>
      </c>
      <c r="L40" s="400">
        <v>0</v>
      </c>
      <c r="M40" s="400">
        <v>0</v>
      </c>
      <c r="N40" s="400">
        <v>0</v>
      </c>
      <c r="O40" s="400">
        <v>1</v>
      </c>
      <c r="P40" s="400">
        <v>0</v>
      </c>
      <c r="Q40" s="400">
        <v>6</v>
      </c>
      <c r="R40" s="400">
        <v>8</v>
      </c>
      <c r="S40" s="400">
        <v>4</v>
      </c>
      <c r="T40" s="400">
        <v>0</v>
      </c>
      <c r="U40" s="400">
        <v>0</v>
      </c>
      <c r="V40" s="400">
        <v>0</v>
      </c>
      <c r="W40" s="400">
        <v>0</v>
      </c>
      <c r="X40" s="400">
        <v>0</v>
      </c>
      <c r="Y40" s="400">
        <v>0</v>
      </c>
      <c r="Z40" s="400">
        <v>0</v>
      </c>
      <c r="AA40" s="400">
        <v>0</v>
      </c>
      <c r="AB40" s="400">
        <v>0</v>
      </c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</row>
    <row r="41" spans="1:77" s="399" customFormat="1" ht="18" customHeight="1">
      <c r="A41" s="407" t="s">
        <v>582</v>
      </c>
      <c r="B41" s="418">
        <f t="shared" si="8"/>
        <v>14</v>
      </c>
      <c r="C41" s="405">
        <f t="shared" si="9"/>
        <v>0</v>
      </c>
      <c r="D41" s="400">
        <v>0</v>
      </c>
      <c r="E41" s="400">
        <v>0</v>
      </c>
      <c r="F41" s="400">
        <v>0</v>
      </c>
      <c r="G41" s="400"/>
      <c r="H41" s="400">
        <v>0</v>
      </c>
      <c r="I41" s="405"/>
      <c r="J41" s="400">
        <f t="shared" si="11"/>
        <v>14</v>
      </c>
      <c r="K41" s="400">
        <v>0</v>
      </c>
      <c r="L41" s="400">
        <v>0</v>
      </c>
      <c r="M41" s="400">
        <v>0</v>
      </c>
      <c r="N41" s="400">
        <v>0</v>
      </c>
      <c r="O41" s="400">
        <v>1</v>
      </c>
      <c r="P41" s="400">
        <v>0</v>
      </c>
      <c r="Q41" s="400">
        <v>4</v>
      </c>
      <c r="R41" s="400">
        <v>4</v>
      </c>
      <c r="S41" s="400">
        <v>5</v>
      </c>
      <c r="T41" s="400">
        <v>0</v>
      </c>
      <c r="U41" s="400">
        <v>0</v>
      </c>
      <c r="V41" s="400">
        <v>0</v>
      </c>
      <c r="W41" s="400">
        <v>0</v>
      </c>
      <c r="X41" s="400">
        <v>0</v>
      </c>
      <c r="Y41" s="400">
        <v>0</v>
      </c>
      <c r="Z41" s="400">
        <v>0</v>
      </c>
      <c r="AA41" s="400">
        <v>0</v>
      </c>
      <c r="AB41" s="400">
        <v>0</v>
      </c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</row>
    <row r="42" spans="1:77" s="399" customFormat="1" ht="18" customHeight="1">
      <c r="A42" s="413" t="s">
        <v>583</v>
      </c>
      <c r="B42" s="418">
        <f t="shared" si="8"/>
        <v>13</v>
      </c>
      <c r="C42" s="405">
        <f t="shared" si="9"/>
        <v>0</v>
      </c>
      <c r="D42" s="400">
        <v>0</v>
      </c>
      <c r="E42" s="400">
        <v>0</v>
      </c>
      <c r="F42" s="400">
        <v>0</v>
      </c>
      <c r="G42" s="400"/>
      <c r="H42" s="400">
        <v>0</v>
      </c>
      <c r="I42" s="405"/>
      <c r="J42" s="400">
        <f t="shared" si="11"/>
        <v>13</v>
      </c>
      <c r="K42" s="400">
        <v>0</v>
      </c>
      <c r="L42" s="400">
        <v>0</v>
      </c>
      <c r="M42" s="400">
        <v>0</v>
      </c>
      <c r="N42" s="400">
        <v>0</v>
      </c>
      <c r="O42" s="400">
        <v>1</v>
      </c>
      <c r="P42" s="400">
        <v>0</v>
      </c>
      <c r="Q42" s="400">
        <v>4</v>
      </c>
      <c r="R42" s="400">
        <v>5</v>
      </c>
      <c r="S42" s="400">
        <v>3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>
        <v>0</v>
      </c>
      <c r="AA42" s="400">
        <v>0</v>
      </c>
      <c r="AB42" s="400">
        <v>0</v>
      </c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</row>
    <row r="43" spans="1:77" s="399" customFormat="1" ht="18" customHeight="1">
      <c r="A43" s="413" t="s">
        <v>584</v>
      </c>
      <c r="B43" s="418">
        <f t="shared" si="8"/>
        <v>20</v>
      </c>
      <c r="C43" s="405">
        <f t="shared" si="9"/>
        <v>0</v>
      </c>
      <c r="D43" s="400">
        <v>0</v>
      </c>
      <c r="E43" s="400">
        <v>0</v>
      </c>
      <c r="F43" s="400">
        <v>0</v>
      </c>
      <c r="G43" s="400"/>
      <c r="H43" s="400">
        <v>0</v>
      </c>
      <c r="I43" s="405"/>
      <c r="J43" s="400">
        <f t="shared" si="11"/>
        <v>20</v>
      </c>
      <c r="K43" s="400">
        <v>0</v>
      </c>
      <c r="L43" s="400">
        <v>0</v>
      </c>
      <c r="M43" s="400">
        <v>0</v>
      </c>
      <c r="N43" s="400">
        <v>0</v>
      </c>
      <c r="O43" s="400">
        <v>1</v>
      </c>
      <c r="P43" s="400">
        <v>0</v>
      </c>
      <c r="Q43" s="400">
        <v>6</v>
      </c>
      <c r="R43" s="400">
        <v>9</v>
      </c>
      <c r="S43" s="400">
        <v>4</v>
      </c>
      <c r="T43" s="400">
        <v>0</v>
      </c>
      <c r="U43" s="400">
        <v>0</v>
      </c>
      <c r="V43" s="400">
        <v>0</v>
      </c>
      <c r="W43" s="400">
        <v>0</v>
      </c>
      <c r="X43" s="400">
        <v>0</v>
      </c>
      <c r="Y43" s="400">
        <v>0</v>
      </c>
      <c r="Z43" s="400">
        <v>0</v>
      </c>
      <c r="AA43" s="400">
        <v>0</v>
      </c>
      <c r="AB43" s="400">
        <v>0</v>
      </c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</row>
    <row r="44" spans="1:77" s="399" customFormat="1" ht="18" customHeight="1">
      <c r="A44" s="413" t="s">
        <v>585</v>
      </c>
      <c r="B44" s="418">
        <f t="shared" si="8"/>
        <v>17</v>
      </c>
      <c r="C44" s="405"/>
      <c r="D44" s="400">
        <v>0</v>
      </c>
      <c r="E44" s="400">
        <v>0</v>
      </c>
      <c r="F44" s="400">
        <v>0</v>
      </c>
      <c r="G44" s="400"/>
      <c r="H44" s="400">
        <v>0</v>
      </c>
      <c r="I44" s="405"/>
      <c r="J44" s="400">
        <f>SUM(K44:W44)</f>
        <v>17</v>
      </c>
      <c r="K44" s="400">
        <v>0</v>
      </c>
      <c r="L44" s="400">
        <v>0</v>
      </c>
      <c r="M44" s="400">
        <v>0</v>
      </c>
      <c r="N44" s="400">
        <v>0</v>
      </c>
      <c r="O44" s="400">
        <v>1</v>
      </c>
      <c r="P44" s="400">
        <v>0</v>
      </c>
      <c r="Q44" s="400">
        <v>4</v>
      </c>
      <c r="R44" s="400">
        <v>8</v>
      </c>
      <c r="S44" s="400">
        <v>4</v>
      </c>
      <c r="T44" s="400">
        <v>0</v>
      </c>
      <c r="U44" s="400">
        <v>0</v>
      </c>
      <c r="V44" s="400">
        <v>0</v>
      </c>
      <c r="W44" s="400">
        <v>0</v>
      </c>
      <c r="X44" s="400">
        <v>0</v>
      </c>
      <c r="Y44" s="400">
        <v>0</v>
      </c>
      <c r="Z44" s="400">
        <v>0</v>
      </c>
      <c r="AA44" s="400">
        <v>0</v>
      </c>
      <c r="AB44" s="400">
        <v>0</v>
      </c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</row>
    <row r="45" spans="1:77" s="399" customFormat="1" ht="18" customHeight="1">
      <c r="A45" s="413" t="s">
        <v>586</v>
      </c>
      <c r="B45" s="418">
        <f t="shared" si="8"/>
        <v>12</v>
      </c>
      <c r="C45" s="405">
        <f>SUM(G45+I45)</f>
        <v>0</v>
      </c>
      <c r="D45" s="400">
        <v>0</v>
      </c>
      <c r="E45" s="400">
        <v>0</v>
      </c>
      <c r="F45" s="400">
        <v>0</v>
      </c>
      <c r="G45" s="400"/>
      <c r="H45" s="400">
        <v>0</v>
      </c>
      <c r="I45" s="405"/>
      <c r="J45" s="400">
        <f t="shared" si="11"/>
        <v>12</v>
      </c>
      <c r="K45" s="400">
        <v>0</v>
      </c>
      <c r="L45" s="400">
        <v>0</v>
      </c>
      <c r="M45" s="400">
        <v>0</v>
      </c>
      <c r="N45" s="400">
        <v>0</v>
      </c>
      <c r="O45" s="400">
        <v>1</v>
      </c>
      <c r="P45" s="400">
        <v>0</v>
      </c>
      <c r="Q45" s="400">
        <v>4</v>
      </c>
      <c r="R45" s="400">
        <v>5</v>
      </c>
      <c r="S45" s="400">
        <v>1</v>
      </c>
      <c r="T45" s="400">
        <v>1</v>
      </c>
      <c r="U45" s="400">
        <v>0</v>
      </c>
      <c r="V45" s="400">
        <v>0</v>
      </c>
      <c r="W45" s="400">
        <v>0</v>
      </c>
      <c r="X45" s="400">
        <v>0</v>
      </c>
      <c r="Y45" s="400">
        <v>0</v>
      </c>
      <c r="Z45" s="400">
        <v>0</v>
      </c>
      <c r="AA45" s="400">
        <v>0</v>
      </c>
      <c r="AB45" s="400">
        <v>0</v>
      </c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</row>
    <row r="46" spans="1:77" s="417" customFormat="1" ht="18" customHeight="1">
      <c r="A46" s="419" t="s">
        <v>587</v>
      </c>
      <c r="B46" s="418">
        <f t="shared" si="8"/>
        <v>13</v>
      </c>
      <c r="C46" s="405"/>
      <c r="D46" s="400">
        <v>0</v>
      </c>
      <c r="E46" s="400">
        <v>0</v>
      </c>
      <c r="F46" s="400">
        <v>0</v>
      </c>
      <c r="G46" s="400"/>
      <c r="H46" s="400">
        <v>0</v>
      </c>
      <c r="I46" s="405"/>
      <c r="J46" s="400">
        <f t="shared" si="11"/>
        <v>13</v>
      </c>
      <c r="K46" s="400">
        <v>0</v>
      </c>
      <c r="L46" s="400">
        <v>0</v>
      </c>
      <c r="M46" s="400">
        <v>0</v>
      </c>
      <c r="N46" s="400">
        <v>0</v>
      </c>
      <c r="O46" s="400">
        <v>1</v>
      </c>
      <c r="P46" s="400">
        <v>0</v>
      </c>
      <c r="Q46" s="400">
        <v>4</v>
      </c>
      <c r="R46" s="400">
        <v>5</v>
      </c>
      <c r="S46" s="400">
        <v>2</v>
      </c>
      <c r="T46" s="400">
        <v>1</v>
      </c>
      <c r="U46" s="400">
        <v>0</v>
      </c>
      <c r="V46" s="400">
        <v>0</v>
      </c>
      <c r="W46" s="400">
        <v>0</v>
      </c>
      <c r="X46" s="400">
        <v>0</v>
      </c>
      <c r="Y46" s="400">
        <v>0</v>
      </c>
      <c r="Z46" s="400">
        <v>0</v>
      </c>
      <c r="AA46" s="400">
        <v>0</v>
      </c>
      <c r="AB46" s="400">
        <v>0</v>
      </c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</row>
    <row r="47" spans="1:77" s="417" customFormat="1" ht="18" customHeight="1">
      <c r="A47" s="419" t="s">
        <v>588</v>
      </c>
      <c r="B47" s="418">
        <f t="shared" si="8"/>
        <v>27</v>
      </c>
      <c r="C47" s="405"/>
      <c r="D47" s="400">
        <v>0</v>
      </c>
      <c r="E47" s="400">
        <v>0</v>
      </c>
      <c r="F47" s="400">
        <v>0</v>
      </c>
      <c r="G47" s="400"/>
      <c r="H47" s="400">
        <v>0</v>
      </c>
      <c r="I47" s="405"/>
      <c r="J47" s="400">
        <f t="shared" si="11"/>
        <v>27</v>
      </c>
      <c r="K47" s="400">
        <v>0</v>
      </c>
      <c r="L47" s="400">
        <v>0</v>
      </c>
      <c r="M47" s="400">
        <v>0</v>
      </c>
      <c r="N47" s="400">
        <v>0</v>
      </c>
      <c r="O47" s="400">
        <v>1</v>
      </c>
      <c r="P47" s="400">
        <v>0</v>
      </c>
      <c r="Q47" s="400">
        <v>7</v>
      </c>
      <c r="R47" s="400">
        <v>9</v>
      </c>
      <c r="S47" s="400">
        <v>8</v>
      </c>
      <c r="T47" s="400">
        <v>2</v>
      </c>
      <c r="U47" s="400">
        <v>0</v>
      </c>
      <c r="V47" s="400">
        <v>0</v>
      </c>
      <c r="W47" s="400">
        <v>0</v>
      </c>
      <c r="X47" s="400">
        <v>0</v>
      </c>
      <c r="Y47" s="400">
        <v>0</v>
      </c>
      <c r="Z47" s="400">
        <v>0</v>
      </c>
      <c r="AA47" s="400">
        <v>0</v>
      </c>
      <c r="AB47" s="400">
        <v>0</v>
      </c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</row>
    <row r="48" spans="1:77" s="408" customFormat="1" ht="18" customHeight="1">
      <c r="A48" s="414" t="s">
        <v>589</v>
      </c>
      <c r="B48" s="418">
        <f t="shared" si="8"/>
        <v>86</v>
      </c>
      <c r="C48" s="405">
        <f aca="true" t="shared" si="12" ref="C48:C60">SUM(G48+I48)</f>
        <v>0</v>
      </c>
      <c r="D48" s="400">
        <f>SUM(D49:D53)</f>
        <v>0</v>
      </c>
      <c r="E48" s="400">
        <f aca="true" t="shared" si="13" ref="E48:AA48">SUM(E49:E53)</f>
        <v>0</v>
      </c>
      <c r="F48" s="400">
        <f t="shared" si="13"/>
        <v>0</v>
      </c>
      <c r="G48" s="400"/>
      <c r="H48" s="400">
        <f t="shared" si="13"/>
        <v>0</v>
      </c>
      <c r="I48" s="400"/>
      <c r="J48" s="400">
        <f t="shared" si="13"/>
        <v>86</v>
      </c>
      <c r="K48" s="400">
        <f t="shared" si="13"/>
        <v>0</v>
      </c>
      <c r="L48" s="400">
        <f t="shared" si="13"/>
        <v>0</v>
      </c>
      <c r="M48" s="400">
        <f t="shared" si="13"/>
        <v>1</v>
      </c>
      <c r="N48" s="400">
        <f t="shared" si="13"/>
        <v>0</v>
      </c>
      <c r="O48" s="400">
        <f t="shared" si="13"/>
        <v>5</v>
      </c>
      <c r="P48" s="400">
        <f t="shared" si="13"/>
        <v>0</v>
      </c>
      <c r="Q48" s="400">
        <f t="shared" si="13"/>
        <v>20</v>
      </c>
      <c r="R48" s="400">
        <f t="shared" si="13"/>
        <v>31</v>
      </c>
      <c r="S48" s="400">
        <f t="shared" si="13"/>
        <v>26</v>
      </c>
      <c r="T48" s="400">
        <f t="shared" si="13"/>
        <v>3</v>
      </c>
      <c r="U48" s="400">
        <f t="shared" si="13"/>
        <v>0</v>
      </c>
      <c r="V48" s="400">
        <f t="shared" si="13"/>
        <v>0</v>
      </c>
      <c r="W48" s="400">
        <f t="shared" si="13"/>
        <v>0</v>
      </c>
      <c r="X48" s="400">
        <f t="shared" si="13"/>
        <v>0</v>
      </c>
      <c r="Y48" s="400">
        <f t="shared" si="13"/>
        <v>0</v>
      </c>
      <c r="Z48" s="400">
        <f t="shared" si="13"/>
        <v>0</v>
      </c>
      <c r="AA48" s="400">
        <f t="shared" si="13"/>
        <v>0</v>
      </c>
      <c r="AB48" s="400">
        <f>SUM(AB49:AB53)</f>
        <v>0</v>
      </c>
      <c r="AC48" s="400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09"/>
    </row>
    <row r="49" spans="1:77" s="399" customFormat="1" ht="18" customHeight="1">
      <c r="A49" s="413" t="s">
        <v>590</v>
      </c>
      <c r="B49" s="418">
        <f t="shared" si="8"/>
        <v>19</v>
      </c>
      <c r="C49" s="405">
        <f t="shared" si="12"/>
        <v>0</v>
      </c>
      <c r="D49" s="400">
        <v>0</v>
      </c>
      <c r="E49" s="400">
        <v>0</v>
      </c>
      <c r="F49" s="400">
        <v>0</v>
      </c>
      <c r="G49" s="400"/>
      <c r="H49" s="400">
        <v>0</v>
      </c>
      <c r="I49" s="405"/>
      <c r="J49" s="400">
        <f>SUM(K49:W49)</f>
        <v>19</v>
      </c>
      <c r="K49" s="400">
        <v>0</v>
      </c>
      <c r="L49" s="400">
        <v>0</v>
      </c>
      <c r="M49" s="400">
        <v>1</v>
      </c>
      <c r="N49" s="406">
        <v>0</v>
      </c>
      <c r="O49" s="400">
        <v>1</v>
      </c>
      <c r="P49" s="400">
        <v>0</v>
      </c>
      <c r="Q49" s="400">
        <v>5</v>
      </c>
      <c r="R49" s="400">
        <v>4</v>
      </c>
      <c r="S49" s="400">
        <v>7</v>
      </c>
      <c r="T49" s="400">
        <v>1</v>
      </c>
      <c r="U49" s="400">
        <v>0</v>
      </c>
      <c r="V49" s="400">
        <v>0</v>
      </c>
      <c r="W49" s="400">
        <v>0</v>
      </c>
      <c r="X49" s="400">
        <v>0</v>
      </c>
      <c r="Y49" s="400">
        <v>0</v>
      </c>
      <c r="Z49" s="400">
        <v>0</v>
      </c>
      <c r="AA49" s="400">
        <v>0</v>
      </c>
      <c r="AB49" s="400">
        <v>0</v>
      </c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</row>
    <row r="50" spans="1:77" s="399" customFormat="1" ht="18" customHeight="1">
      <c r="A50" s="413" t="s">
        <v>591</v>
      </c>
      <c r="B50" s="418">
        <f t="shared" si="8"/>
        <v>19</v>
      </c>
      <c r="C50" s="405">
        <f t="shared" si="12"/>
        <v>0</v>
      </c>
      <c r="D50" s="400">
        <v>0</v>
      </c>
      <c r="E50" s="400">
        <v>0</v>
      </c>
      <c r="F50" s="400">
        <v>0</v>
      </c>
      <c r="G50" s="400"/>
      <c r="H50" s="400">
        <v>0</v>
      </c>
      <c r="I50" s="405"/>
      <c r="J50" s="400">
        <f>SUM(K50:W50)</f>
        <v>19</v>
      </c>
      <c r="K50" s="400">
        <v>0</v>
      </c>
      <c r="L50" s="400">
        <v>0</v>
      </c>
      <c r="M50" s="400">
        <v>0</v>
      </c>
      <c r="N50" s="406">
        <v>0</v>
      </c>
      <c r="O50" s="400">
        <v>1</v>
      </c>
      <c r="P50" s="400">
        <v>0</v>
      </c>
      <c r="Q50" s="400">
        <v>5</v>
      </c>
      <c r="R50" s="400">
        <v>7</v>
      </c>
      <c r="S50" s="400">
        <v>5</v>
      </c>
      <c r="T50" s="400">
        <v>1</v>
      </c>
      <c r="U50" s="400">
        <v>0</v>
      </c>
      <c r="V50" s="400">
        <v>0</v>
      </c>
      <c r="W50" s="400">
        <v>0</v>
      </c>
      <c r="X50" s="400">
        <v>0</v>
      </c>
      <c r="Y50" s="400">
        <v>0</v>
      </c>
      <c r="Z50" s="400">
        <v>0</v>
      </c>
      <c r="AA50" s="400">
        <v>0</v>
      </c>
      <c r="AB50" s="400">
        <v>0</v>
      </c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  <c r="BV50" s="400"/>
      <c r="BW50" s="400"/>
      <c r="BX50" s="400"/>
      <c r="BY50" s="400"/>
    </row>
    <row r="51" spans="1:77" s="399" customFormat="1" ht="18" customHeight="1">
      <c r="A51" s="413" t="s">
        <v>592</v>
      </c>
      <c r="B51" s="418">
        <f t="shared" si="8"/>
        <v>15</v>
      </c>
      <c r="C51" s="405">
        <f>SUM(G51+I51)</f>
        <v>0</v>
      </c>
      <c r="D51" s="400">
        <v>0</v>
      </c>
      <c r="E51" s="400">
        <v>0</v>
      </c>
      <c r="F51" s="400">
        <v>0</v>
      </c>
      <c r="G51" s="400"/>
      <c r="H51" s="400">
        <v>0</v>
      </c>
      <c r="I51" s="405"/>
      <c r="J51" s="400">
        <f>SUM(K51:W51)</f>
        <v>15</v>
      </c>
      <c r="K51" s="400">
        <v>0</v>
      </c>
      <c r="L51" s="400">
        <v>0</v>
      </c>
      <c r="M51" s="400">
        <v>0</v>
      </c>
      <c r="N51" s="406">
        <v>0</v>
      </c>
      <c r="O51" s="400">
        <v>1</v>
      </c>
      <c r="P51" s="400">
        <v>0</v>
      </c>
      <c r="Q51" s="400">
        <v>3</v>
      </c>
      <c r="R51" s="400">
        <v>5</v>
      </c>
      <c r="S51" s="400">
        <v>5</v>
      </c>
      <c r="T51" s="400">
        <v>1</v>
      </c>
      <c r="U51" s="400">
        <v>0</v>
      </c>
      <c r="V51" s="400">
        <v>0</v>
      </c>
      <c r="W51" s="400">
        <v>0</v>
      </c>
      <c r="X51" s="400">
        <v>0</v>
      </c>
      <c r="Y51" s="400">
        <v>0</v>
      </c>
      <c r="Z51" s="400">
        <v>0</v>
      </c>
      <c r="AA51" s="400">
        <v>0</v>
      </c>
      <c r="AB51" s="400">
        <v>0</v>
      </c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  <c r="BP51" s="400"/>
      <c r="BQ51" s="400"/>
      <c r="BR51" s="400"/>
      <c r="BS51" s="400"/>
      <c r="BT51" s="400"/>
      <c r="BU51" s="400"/>
      <c r="BV51" s="400"/>
      <c r="BW51" s="400"/>
      <c r="BX51" s="400"/>
      <c r="BY51" s="400"/>
    </row>
    <row r="52" spans="1:77" s="399" customFormat="1" ht="18" customHeight="1">
      <c r="A52" s="413" t="s">
        <v>593</v>
      </c>
      <c r="B52" s="418">
        <f t="shared" si="8"/>
        <v>18</v>
      </c>
      <c r="C52" s="405"/>
      <c r="D52" s="400">
        <v>0</v>
      </c>
      <c r="E52" s="400">
        <v>0</v>
      </c>
      <c r="F52" s="400">
        <v>0</v>
      </c>
      <c r="G52" s="400"/>
      <c r="H52" s="400">
        <v>0</v>
      </c>
      <c r="I52" s="405"/>
      <c r="J52" s="400">
        <f>SUM(K52:W52)</f>
        <v>18</v>
      </c>
      <c r="K52" s="400">
        <v>0</v>
      </c>
      <c r="L52" s="400">
        <v>0</v>
      </c>
      <c r="M52" s="400">
        <v>0</v>
      </c>
      <c r="N52" s="406">
        <v>0</v>
      </c>
      <c r="O52" s="400">
        <v>1</v>
      </c>
      <c r="P52" s="400">
        <v>0</v>
      </c>
      <c r="Q52" s="400">
        <v>4</v>
      </c>
      <c r="R52" s="400">
        <v>7</v>
      </c>
      <c r="S52" s="400">
        <v>6</v>
      </c>
      <c r="T52" s="400">
        <v>0</v>
      </c>
      <c r="U52" s="400">
        <v>0</v>
      </c>
      <c r="V52" s="400">
        <v>0</v>
      </c>
      <c r="W52" s="400">
        <v>0</v>
      </c>
      <c r="X52" s="400">
        <v>0</v>
      </c>
      <c r="Y52" s="400">
        <v>0</v>
      </c>
      <c r="Z52" s="400">
        <v>0</v>
      </c>
      <c r="AA52" s="400">
        <v>0</v>
      </c>
      <c r="AB52" s="400">
        <v>0</v>
      </c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400"/>
      <c r="BS52" s="400"/>
      <c r="BT52" s="400"/>
      <c r="BU52" s="400"/>
      <c r="BV52" s="400"/>
      <c r="BW52" s="400"/>
      <c r="BX52" s="400"/>
      <c r="BY52" s="400"/>
    </row>
    <row r="53" spans="1:77" s="399" customFormat="1" ht="18" customHeight="1">
      <c r="A53" s="413" t="s">
        <v>594</v>
      </c>
      <c r="B53" s="418">
        <f t="shared" si="8"/>
        <v>15</v>
      </c>
      <c r="C53" s="405">
        <f t="shared" si="12"/>
        <v>0</v>
      </c>
      <c r="D53" s="400">
        <v>0</v>
      </c>
      <c r="E53" s="400">
        <v>0</v>
      </c>
      <c r="F53" s="400">
        <v>0</v>
      </c>
      <c r="G53" s="400"/>
      <c r="H53" s="400">
        <v>0</v>
      </c>
      <c r="I53" s="405"/>
      <c r="J53" s="400">
        <f>SUM(K53:W53)</f>
        <v>15</v>
      </c>
      <c r="K53" s="400">
        <v>0</v>
      </c>
      <c r="L53" s="400">
        <v>0</v>
      </c>
      <c r="M53" s="400">
        <v>0</v>
      </c>
      <c r="N53" s="406">
        <v>0</v>
      </c>
      <c r="O53" s="400">
        <v>1</v>
      </c>
      <c r="P53" s="400">
        <v>0</v>
      </c>
      <c r="Q53" s="400">
        <v>3</v>
      </c>
      <c r="R53" s="400">
        <v>8</v>
      </c>
      <c r="S53" s="400">
        <v>3</v>
      </c>
      <c r="T53" s="400">
        <v>0</v>
      </c>
      <c r="U53" s="400">
        <v>0</v>
      </c>
      <c r="V53" s="400">
        <v>0</v>
      </c>
      <c r="W53" s="400">
        <v>0</v>
      </c>
      <c r="X53" s="400">
        <v>0</v>
      </c>
      <c r="Y53" s="400">
        <v>0</v>
      </c>
      <c r="Z53" s="400">
        <v>0</v>
      </c>
      <c r="AA53" s="400">
        <v>0</v>
      </c>
      <c r="AB53" s="400">
        <v>0</v>
      </c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  <c r="BV53" s="400"/>
      <c r="BW53" s="400"/>
      <c r="BX53" s="400"/>
      <c r="BY53" s="400"/>
    </row>
    <row r="54" spans="1:77" s="408" customFormat="1" ht="18" customHeight="1">
      <c r="A54" s="410" t="s">
        <v>595</v>
      </c>
      <c r="B54" s="418">
        <f t="shared" si="8"/>
        <v>125</v>
      </c>
      <c r="C54" s="405">
        <f t="shared" si="12"/>
        <v>0</v>
      </c>
      <c r="D54" s="400">
        <f>SUM(D55:D59)</f>
        <v>0</v>
      </c>
      <c r="E54" s="400">
        <f aca="true" t="shared" si="14" ref="E54:AA54">SUM(E55:E59)</f>
        <v>0</v>
      </c>
      <c r="F54" s="400">
        <f t="shared" si="14"/>
        <v>0</v>
      </c>
      <c r="G54" s="400"/>
      <c r="H54" s="400">
        <f t="shared" si="14"/>
        <v>0</v>
      </c>
      <c r="I54" s="400"/>
      <c r="J54" s="400">
        <f t="shared" si="14"/>
        <v>125</v>
      </c>
      <c r="K54" s="400">
        <f t="shared" si="14"/>
        <v>0</v>
      </c>
      <c r="L54" s="400">
        <f t="shared" si="14"/>
        <v>0</v>
      </c>
      <c r="M54" s="400">
        <f t="shared" si="14"/>
        <v>1</v>
      </c>
      <c r="N54" s="400">
        <f t="shared" si="14"/>
        <v>0</v>
      </c>
      <c r="O54" s="400">
        <f t="shared" si="14"/>
        <v>5</v>
      </c>
      <c r="P54" s="400">
        <f t="shared" si="14"/>
        <v>0</v>
      </c>
      <c r="Q54" s="400">
        <f t="shared" si="14"/>
        <v>26</v>
      </c>
      <c r="R54" s="400">
        <f t="shared" si="14"/>
        <v>53</v>
      </c>
      <c r="S54" s="400">
        <f t="shared" si="14"/>
        <v>38</v>
      </c>
      <c r="T54" s="400">
        <f t="shared" si="14"/>
        <v>2</v>
      </c>
      <c r="U54" s="400">
        <f t="shared" si="14"/>
        <v>0</v>
      </c>
      <c r="V54" s="400">
        <f t="shared" si="14"/>
        <v>0</v>
      </c>
      <c r="W54" s="400">
        <f t="shared" si="14"/>
        <v>0</v>
      </c>
      <c r="X54" s="400">
        <f t="shared" si="14"/>
        <v>0</v>
      </c>
      <c r="Y54" s="400">
        <f t="shared" si="14"/>
        <v>0</v>
      </c>
      <c r="Z54" s="400">
        <f t="shared" si="14"/>
        <v>0</v>
      </c>
      <c r="AA54" s="400">
        <f t="shared" si="14"/>
        <v>0</v>
      </c>
      <c r="AB54" s="400">
        <f>SUM(AB55:AB59)</f>
        <v>0</v>
      </c>
      <c r="AC54" s="400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/>
      <c r="BE54" s="409"/>
      <c r="BF54" s="409"/>
      <c r="BG54" s="409"/>
      <c r="BH54" s="409"/>
      <c r="BI54" s="409"/>
      <c r="BJ54" s="409"/>
      <c r="BK54" s="409"/>
      <c r="BL54" s="409"/>
      <c r="BM54" s="409"/>
      <c r="BN54" s="409"/>
      <c r="BO54" s="409"/>
      <c r="BP54" s="409"/>
      <c r="BQ54" s="409"/>
      <c r="BR54" s="409"/>
      <c r="BS54" s="409"/>
      <c r="BT54" s="409"/>
      <c r="BU54" s="409"/>
      <c r="BV54" s="409"/>
      <c r="BW54" s="409"/>
      <c r="BX54" s="409"/>
      <c r="BY54" s="409"/>
    </row>
    <row r="55" spans="1:77" s="399" customFormat="1" ht="18" customHeight="1">
      <c r="A55" s="407" t="s">
        <v>596</v>
      </c>
      <c r="B55" s="418">
        <f t="shared" si="8"/>
        <v>34</v>
      </c>
      <c r="C55" s="405">
        <f t="shared" si="12"/>
        <v>0</v>
      </c>
      <c r="D55" s="400">
        <v>0</v>
      </c>
      <c r="E55" s="400">
        <v>0</v>
      </c>
      <c r="F55" s="400">
        <v>0</v>
      </c>
      <c r="G55" s="400"/>
      <c r="H55" s="400">
        <v>0</v>
      </c>
      <c r="I55" s="411"/>
      <c r="J55" s="400">
        <f>SUM(K55:W55)</f>
        <v>34</v>
      </c>
      <c r="K55" s="400">
        <v>0</v>
      </c>
      <c r="L55" s="400">
        <v>0</v>
      </c>
      <c r="M55" s="400">
        <v>1</v>
      </c>
      <c r="N55" s="400">
        <v>0</v>
      </c>
      <c r="O55" s="400">
        <v>1</v>
      </c>
      <c r="P55" s="400">
        <v>0</v>
      </c>
      <c r="Q55" s="400">
        <v>6</v>
      </c>
      <c r="R55" s="400">
        <v>17</v>
      </c>
      <c r="S55" s="400">
        <v>7</v>
      </c>
      <c r="T55" s="400">
        <v>2</v>
      </c>
      <c r="U55" s="400">
        <v>0</v>
      </c>
      <c r="V55" s="400">
        <v>0</v>
      </c>
      <c r="W55" s="400">
        <v>0</v>
      </c>
      <c r="X55" s="400">
        <v>0</v>
      </c>
      <c r="Y55" s="400">
        <v>0</v>
      </c>
      <c r="Z55" s="400">
        <v>0</v>
      </c>
      <c r="AA55" s="400">
        <v>0</v>
      </c>
      <c r="AB55" s="400">
        <v>0</v>
      </c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</row>
    <row r="56" spans="1:77" s="399" customFormat="1" ht="18" customHeight="1">
      <c r="A56" s="407" t="s">
        <v>597</v>
      </c>
      <c r="B56" s="418">
        <f t="shared" si="8"/>
        <v>21</v>
      </c>
      <c r="C56" s="405">
        <f t="shared" si="12"/>
        <v>0</v>
      </c>
      <c r="D56" s="400">
        <v>0</v>
      </c>
      <c r="E56" s="400">
        <v>0</v>
      </c>
      <c r="F56" s="400">
        <v>0</v>
      </c>
      <c r="G56" s="400"/>
      <c r="H56" s="400">
        <v>0</v>
      </c>
      <c r="I56" s="411"/>
      <c r="J56" s="400">
        <f>SUM(K56:W56)</f>
        <v>21</v>
      </c>
      <c r="K56" s="400">
        <v>0</v>
      </c>
      <c r="L56" s="400">
        <v>0</v>
      </c>
      <c r="M56" s="400">
        <v>0</v>
      </c>
      <c r="N56" s="400">
        <v>0</v>
      </c>
      <c r="O56" s="400">
        <v>1</v>
      </c>
      <c r="P56" s="400">
        <v>0</v>
      </c>
      <c r="Q56" s="400">
        <v>5</v>
      </c>
      <c r="R56" s="400">
        <v>6</v>
      </c>
      <c r="S56" s="400">
        <v>9</v>
      </c>
      <c r="T56" s="400">
        <v>0</v>
      </c>
      <c r="U56" s="400">
        <v>0</v>
      </c>
      <c r="V56" s="400">
        <v>0</v>
      </c>
      <c r="W56" s="400">
        <v>0</v>
      </c>
      <c r="X56" s="400">
        <v>0</v>
      </c>
      <c r="Y56" s="400">
        <v>0</v>
      </c>
      <c r="Z56" s="400">
        <v>0</v>
      </c>
      <c r="AA56" s="400">
        <v>0</v>
      </c>
      <c r="AB56" s="400">
        <v>0</v>
      </c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</row>
    <row r="57" spans="1:77" s="399" customFormat="1" ht="18" customHeight="1">
      <c r="A57" s="407" t="s">
        <v>598</v>
      </c>
      <c r="B57" s="418">
        <f t="shared" si="8"/>
        <v>21</v>
      </c>
      <c r="C57" s="405">
        <f t="shared" si="12"/>
        <v>0</v>
      </c>
      <c r="D57" s="400">
        <v>0</v>
      </c>
      <c r="E57" s="400">
        <v>0</v>
      </c>
      <c r="F57" s="400">
        <v>0</v>
      </c>
      <c r="G57" s="400"/>
      <c r="H57" s="400">
        <v>0</v>
      </c>
      <c r="I57" s="411"/>
      <c r="J57" s="400">
        <f>SUM(K57:W57)</f>
        <v>21</v>
      </c>
      <c r="K57" s="400">
        <v>0</v>
      </c>
      <c r="L57" s="400">
        <v>0</v>
      </c>
      <c r="M57" s="400">
        <v>0</v>
      </c>
      <c r="N57" s="400">
        <v>0</v>
      </c>
      <c r="O57" s="400">
        <v>1</v>
      </c>
      <c r="P57" s="400">
        <v>0</v>
      </c>
      <c r="Q57" s="400">
        <v>5</v>
      </c>
      <c r="R57" s="400">
        <v>10</v>
      </c>
      <c r="S57" s="400">
        <v>5</v>
      </c>
      <c r="T57" s="400">
        <v>0</v>
      </c>
      <c r="U57" s="400">
        <v>0</v>
      </c>
      <c r="V57" s="400">
        <v>0</v>
      </c>
      <c r="W57" s="400">
        <v>0</v>
      </c>
      <c r="X57" s="400">
        <v>0</v>
      </c>
      <c r="Y57" s="400">
        <v>0</v>
      </c>
      <c r="Z57" s="400">
        <v>0</v>
      </c>
      <c r="AA57" s="400">
        <v>0</v>
      </c>
      <c r="AB57" s="400">
        <v>0</v>
      </c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</row>
    <row r="58" spans="1:77" s="399" customFormat="1" ht="18" customHeight="1">
      <c r="A58" s="407" t="s">
        <v>599</v>
      </c>
      <c r="B58" s="418">
        <f t="shared" si="8"/>
        <v>22</v>
      </c>
      <c r="C58" s="405">
        <f>SUM(G58+I58)</f>
        <v>0</v>
      </c>
      <c r="D58" s="400">
        <v>0</v>
      </c>
      <c r="E58" s="400">
        <v>0</v>
      </c>
      <c r="F58" s="400">
        <v>0</v>
      </c>
      <c r="G58" s="400"/>
      <c r="H58" s="400">
        <v>0</v>
      </c>
      <c r="I58" s="411"/>
      <c r="J58" s="400">
        <f>SUM(K58:W58)</f>
        <v>22</v>
      </c>
      <c r="K58" s="400">
        <v>0</v>
      </c>
      <c r="L58" s="400">
        <v>0</v>
      </c>
      <c r="M58" s="400">
        <v>0</v>
      </c>
      <c r="N58" s="400">
        <v>0</v>
      </c>
      <c r="O58" s="400">
        <v>1</v>
      </c>
      <c r="P58" s="400">
        <v>0</v>
      </c>
      <c r="Q58" s="400">
        <v>4</v>
      </c>
      <c r="R58" s="400">
        <v>10</v>
      </c>
      <c r="S58" s="400">
        <v>7</v>
      </c>
      <c r="T58" s="400">
        <v>0</v>
      </c>
      <c r="U58" s="400">
        <v>0</v>
      </c>
      <c r="V58" s="400">
        <v>0</v>
      </c>
      <c r="W58" s="400">
        <v>0</v>
      </c>
      <c r="X58" s="400">
        <v>0</v>
      </c>
      <c r="Y58" s="400">
        <v>0</v>
      </c>
      <c r="Z58" s="400">
        <v>0</v>
      </c>
      <c r="AA58" s="400">
        <v>0</v>
      </c>
      <c r="AB58" s="400">
        <v>0</v>
      </c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</row>
    <row r="59" spans="1:77" s="399" customFormat="1" ht="18" customHeight="1">
      <c r="A59" s="407" t="s">
        <v>600</v>
      </c>
      <c r="B59" s="418">
        <f t="shared" si="8"/>
        <v>27</v>
      </c>
      <c r="C59" s="405">
        <f t="shared" si="12"/>
        <v>0</v>
      </c>
      <c r="D59" s="400">
        <v>0</v>
      </c>
      <c r="E59" s="400">
        <v>0</v>
      </c>
      <c r="F59" s="400">
        <v>0</v>
      </c>
      <c r="G59" s="400"/>
      <c r="H59" s="400">
        <v>0</v>
      </c>
      <c r="I59" s="411"/>
      <c r="J59" s="400">
        <f>SUM(K59:W59)</f>
        <v>27</v>
      </c>
      <c r="K59" s="400">
        <v>0</v>
      </c>
      <c r="L59" s="400">
        <v>0</v>
      </c>
      <c r="M59" s="400">
        <v>0</v>
      </c>
      <c r="N59" s="400">
        <v>0</v>
      </c>
      <c r="O59" s="400">
        <v>1</v>
      </c>
      <c r="P59" s="400">
        <v>0</v>
      </c>
      <c r="Q59" s="400">
        <v>6</v>
      </c>
      <c r="R59" s="400">
        <v>10</v>
      </c>
      <c r="S59" s="400">
        <v>10</v>
      </c>
      <c r="T59" s="400">
        <v>0</v>
      </c>
      <c r="U59" s="400">
        <v>0</v>
      </c>
      <c r="V59" s="400">
        <v>0</v>
      </c>
      <c r="W59" s="400">
        <v>0</v>
      </c>
      <c r="X59" s="400">
        <v>0</v>
      </c>
      <c r="Y59" s="400">
        <v>0</v>
      </c>
      <c r="Z59" s="400">
        <v>0</v>
      </c>
      <c r="AA59" s="400">
        <v>0</v>
      </c>
      <c r="AB59" s="400">
        <v>0</v>
      </c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</row>
    <row r="60" spans="1:77" s="408" customFormat="1" ht="18" customHeight="1">
      <c r="A60" s="410" t="s">
        <v>601</v>
      </c>
      <c r="B60" s="418">
        <f t="shared" si="8"/>
        <v>103</v>
      </c>
      <c r="C60" s="405">
        <f t="shared" si="12"/>
        <v>0</v>
      </c>
      <c r="D60" s="400">
        <f>SUM(D61:D65)</f>
        <v>0</v>
      </c>
      <c r="E60" s="400">
        <f aca="true" t="shared" si="15" ref="E60:AA60">SUM(E61:E65)</f>
        <v>0</v>
      </c>
      <c r="F60" s="400">
        <f t="shared" si="15"/>
        <v>0</v>
      </c>
      <c r="G60" s="400"/>
      <c r="H60" s="400">
        <f t="shared" si="15"/>
        <v>0</v>
      </c>
      <c r="I60" s="400"/>
      <c r="J60" s="400">
        <f t="shared" si="15"/>
        <v>103</v>
      </c>
      <c r="K60" s="400">
        <f t="shared" si="15"/>
        <v>0</v>
      </c>
      <c r="L60" s="400">
        <f t="shared" si="15"/>
        <v>0</v>
      </c>
      <c r="M60" s="400">
        <f t="shared" si="15"/>
        <v>1</v>
      </c>
      <c r="N60" s="400">
        <f t="shared" si="15"/>
        <v>0</v>
      </c>
      <c r="O60" s="400">
        <f t="shared" si="15"/>
        <v>5</v>
      </c>
      <c r="P60" s="400">
        <f t="shared" si="15"/>
        <v>0</v>
      </c>
      <c r="Q60" s="400">
        <f t="shared" si="15"/>
        <v>22</v>
      </c>
      <c r="R60" s="400">
        <f t="shared" si="15"/>
        <v>27</v>
      </c>
      <c r="S60" s="400">
        <f t="shared" si="15"/>
        <v>36</v>
      </c>
      <c r="T60" s="400">
        <f t="shared" si="15"/>
        <v>10</v>
      </c>
      <c r="U60" s="400">
        <f t="shared" si="15"/>
        <v>2</v>
      </c>
      <c r="V60" s="400">
        <f t="shared" si="15"/>
        <v>0</v>
      </c>
      <c r="W60" s="400">
        <f t="shared" si="15"/>
        <v>0</v>
      </c>
      <c r="X60" s="400">
        <f t="shared" si="15"/>
        <v>0</v>
      </c>
      <c r="Y60" s="400">
        <f t="shared" si="15"/>
        <v>0</v>
      </c>
      <c r="Z60" s="400">
        <f t="shared" si="15"/>
        <v>0</v>
      </c>
      <c r="AA60" s="400">
        <f t="shared" si="15"/>
        <v>0</v>
      </c>
      <c r="AB60" s="400">
        <f>SUM(AB61:AB65)</f>
        <v>0</v>
      </c>
      <c r="AC60" s="400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</row>
    <row r="61" spans="1:77" s="417" customFormat="1" ht="18" customHeight="1">
      <c r="A61" s="419" t="s">
        <v>602</v>
      </c>
      <c r="B61" s="418">
        <f t="shared" si="8"/>
        <v>27</v>
      </c>
      <c r="C61" s="405"/>
      <c r="D61" s="400">
        <v>0</v>
      </c>
      <c r="E61" s="400">
        <v>0</v>
      </c>
      <c r="F61" s="400">
        <v>0</v>
      </c>
      <c r="G61" s="400"/>
      <c r="H61" s="400">
        <v>0</v>
      </c>
      <c r="I61" s="405"/>
      <c r="J61" s="400">
        <f>SUM(K61:W61)</f>
        <v>27</v>
      </c>
      <c r="K61" s="400">
        <v>0</v>
      </c>
      <c r="L61" s="400">
        <v>0</v>
      </c>
      <c r="M61" s="400">
        <v>1</v>
      </c>
      <c r="N61" s="406">
        <v>0</v>
      </c>
      <c r="O61" s="400">
        <v>1</v>
      </c>
      <c r="P61" s="400">
        <v>0</v>
      </c>
      <c r="Q61" s="400">
        <v>6</v>
      </c>
      <c r="R61" s="400">
        <v>8</v>
      </c>
      <c r="S61" s="400">
        <v>10</v>
      </c>
      <c r="T61" s="400">
        <v>1</v>
      </c>
      <c r="U61" s="400">
        <v>0</v>
      </c>
      <c r="V61" s="400">
        <v>0</v>
      </c>
      <c r="W61" s="400">
        <v>0</v>
      </c>
      <c r="X61" s="400">
        <v>0</v>
      </c>
      <c r="Y61" s="400">
        <v>0</v>
      </c>
      <c r="Z61" s="400">
        <v>0</v>
      </c>
      <c r="AA61" s="400">
        <v>0</v>
      </c>
      <c r="AB61" s="400">
        <v>0</v>
      </c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</row>
    <row r="62" spans="1:77" s="399" customFormat="1" ht="18" customHeight="1">
      <c r="A62" s="407" t="s">
        <v>603</v>
      </c>
      <c r="B62" s="418">
        <f t="shared" si="8"/>
        <v>18</v>
      </c>
      <c r="C62" s="405"/>
      <c r="D62" s="400">
        <v>0</v>
      </c>
      <c r="E62" s="400">
        <v>0</v>
      </c>
      <c r="F62" s="400">
        <v>0</v>
      </c>
      <c r="G62" s="400"/>
      <c r="H62" s="400">
        <v>0</v>
      </c>
      <c r="I62" s="405"/>
      <c r="J62" s="400">
        <f>SUM(K62:W62)</f>
        <v>18</v>
      </c>
      <c r="K62" s="406">
        <v>0</v>
      </c>
      <c r="L62" s="406">
        <v>0</v>
      </c>
      <c r="M62" s="406">
        <v>0</v>
      </c>
      <c r="N62" s="406">
        <v>0</v>
      </c>
      <c r="O62" s="400">
        <v>1</v>
      </c>
      <c r="P62" s="400">
        <v>0</v>
      </c>
      <c r="Q62" s="400">
        <v>5</v>
      </c>
      <c r="R62" s="400">
        <v>6</v>
      </c>
      <c r="S62" s="400">
        <v>6</v>
      </c>
      <c r="T62" s="400">
        <v>0</v>
      </c>
      <c r="U62" s="400">
        <v>0</v>
      </c>
      <c r="V62" s="400">
        <v>0</v>
      </c>
      <c r="W62" s="400">
        <v>0</v>
      </c>
      <c r="X62" s="400">
        <v>0</v>
      </c>
      <c r="Y62" s="400">
        <v>0</v>
      </c>
      <c r="Z62" s="400">
        <v>0</v>
      </c>
      <c r="AA62" s="400">
        <v>0</v>
      </c>
      <c r="AB62" s="400">
        <v>0</v>
      </c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0"/>
      <c r="BY62" s="400"/>
    </row>
    <row r="63" spans="1:77" s="399" customFormat="1" ht="18" customHeight="1">
      <c r="A63" s="407" t="s">
        <v>604</v>
      </c>
      <c r="B63" s="418">
        <f t="shared" si="8"/>
        <v>11</v>
      </c>
      <c r="C63" s="405"/>
      <c r="D63" s="400">
        <v>0</v>
      </c>
      <c r="E63" s="400">
        <v>0</v>
      </c>
      <c r="F63" s="400">
        <v>0</v>
      </c>
      <c r="G63" s="400"/>
      <c r="H63" s="400">
        <v>0</v>
      </c>
      <c r="I63" s="405"/>
      <c r="J63" s="400">
        <f>SUM(K63:W63)</f>
        <v>11</v>
      </c>
      <c r="K63" s="406">
        <v>0</v>
      </c>
      <c r="L63" s="406">
        <v>0</v>
      </c>
      <c r="M63" s="406">
        <v>0</v>
      </c>
      <c r="N63" s="406">
        <v>0</v>
      </c>
      <c r="O63" s="400">
        <v>1</v>
      </c>
      <c r="P63" s="400">
        <v>0</v>
      </c>
      <c r="Q63" s="400">
        <v>3</v>
      </c>
      <c r="R63" s="400">
        <v>3</v>
      </c>
      <c r="S63" s="400">
        <v>3</v>
      </c>
      <c r="T63" s="400">
        <v>1</v>
      </c>
      <c r="U63" s="400">
        <v>0</v>
      </c>
      <c r="V63" s="400">
        <v>0</v>
      </c>
      <c r="W63" s="400">
        <v>0</v>
      </c>
      <c r="X63" s="400">
        <v>0</v>
      </c>
      <c r="Y63" s="400">
        <v>0</v>
      </c>
      <c r="Z63" s="400">
        <v>0</v>
      </c>
      <c r="AA63" s="400">
        <v>0</v>
      </c>
      <c r="AB63" s="400">
        <v>0</v>
      </c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400"/>
      <c r="BP63" s="400"/>
      <c r="BQ63" s="400"/>
      <c r="BR63" s="400"/>
      <c r="BS63" s="400"/>
      <c r="BT63" s="400"/>
      <c r="BU63" s="400"/>
      <c r="BV63" s="400"/>
      <c r="BW63" s="400"/>
      <c r="BX63" s="400"/>
      <c r="BY63" s="400"/>
    </row>
    <row r="64" spans="1:77" s="399" customFormat="1" ht="18" customHeight="1">
      <c r="A64" s="407" t="s">
        <v>605</v>
      </c>
      <c r="B64" s="418">
        <f t="shared" si="8"/>
        <v>37</v>
      </c>
      <c r="C64" s="405"/>
      <c r="D64" s="400">
        <v>0</v>
      </c>
      <c r="E64" s="400">
        <v>0</v>
      </c>
      <c r="F64" s="400">
        <v>0</v>
      </c>
      <c r="G64" s="400"/>
      <c r="H64" s="400">
        <v>0</v>
      </c>
      <c r="I64" s="405"/>
      <c r="J64" s="400">
        <f>SUM(K64:W64)</f>
        <v>37</v>
      </c>
      <c r="K64" s="406">
        <v>0</v>
      </c>
      <c r="L64" s="406">
        <v>0</v>
      </c>
      <c r="M64" s="406">
        <v>0</v>
      </c>
      <c r="N64" s="406">
        <v>0</v>
      </c>
      <c r="O64" s="400">
        <v>1</v>
      </c>
      <c r="P64" s="400">
        <v>0</v>
      </c>
      <c r="Q64" s="400">
        <v>5</v>
      </c>
      <c r="R64" s="400">
        <v>8</v>
      </c>
      <c r="S64" s="400">
        <v>14</v>
      </c>
      <c r="T64" s="400">
        <v>7</v>
      </c>
      <c r="U64" s="400">
        <v>2</v>
      </c>
      <c r="V64" s="400">
        <v>0</v>
      </c>
      <c r="W64" s="400">
        <v>0</v>
      </c>
      <c r="X64" s="400">
        <v>0</v>
      </c>
      <c r="Y64" s="400">
        <v>0</v>
      </c>
      <c r="Z64" s="400">
        <v>0</v>
      </c>
      <c r="AA64" s="400">
        <v>0</v>
      </c>
      <c r="AB64" s="400">
        <v>0</v>
      </c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  <c r="BY64" s="400"/>
    </row>
    <row r="65" spans="1:77" s="399" customFormat="1" ht="18" customHeight="1">
      <c r="A65" s="407" t="s">
        <v>606</v>
      </c>
      <c r="B65" s="418">
        <f t="shared" si="8"/>
        <v>10</v>
      </c>
      <c r="C65" s="405"/>
      <c r="D65" s="400">
        <v>0</v>
      </c>
      <c r="E65" s="400">
        <v>0</v>
      </c>
      <c r="F65" s="400">
        <v>0</v>
      </c>
      <c r="G65" s="400"/>
      <c r="H65" s="400">
        <v>0</v>
      </c>
      <c r="I65" s="405"/>
      <c r="J65" s="400">
        <f>SUM(K65:W65)</f>
        <v>10</v>
      </c>
      <c r="K65" s="406">
        <v>0</v>
      </c>
      <c r="L65" s="406">
        <v>0</v>
      </c>
      <c r="M65" s="406">
        <v>0</v>
      </c>
      <c r="N65" s="406">
        <v>0</v>
      </c>
      <c r="O65" s="400">
        <v>1</v>
      </c>
      <c r="P65" s="400">
        <v>0</v>
      </c>
      <c r="Q65" s="400">
        <v>3</v>
      </c>
      <c r="R65" s="400">
        <v>2</v>
      </c>
      <c r="S65" s="400">
        <v>3</v>
      </c>
      <c r="T65" s="400">
        <v>1</v>
      </c>
      <c r="U65" s="400">
        <v>0</v>
      </c>
      <c r="V65" s="400">
        <v>0</v>
      </c>
      <c r="W65" s="400">
        <v>0</v>
      </c>
      <c r="X65" s="400">
        <v>0</v>
      </c>
      <c r="Y65" s="400">
        <v>0</v>
      </c>
      <c r="Z65" s="400">
        <v>0</v>
      </c>
      <c r="AA65" s="400">
        <v>0</v>
      </c>
      <c r="AB65" s="400">
        <v>0</v>
      </c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</row>
    <row r="66" spans="1:77" s="408" customFormat="1" ht="18" customHeight="1">
      <c r="A66" s="410" t="s">
        <v>607</v>
      </c>
      <c r="B66" s="418">
        <f t="shared" si="8"/>
        <v>165</v>
      </c>
      <c r="C66" s="405">
        <f>SUM(G66+I66)</f>
        <v>1</v>
      </c>
      <c r="D66" s="400">
        <f>SUM(D67:D70)</f>
        <v>1</v>
      </c>
      <c r="E66" s="400">
        <f aca="true" t="shared" si="16" ref="E66:AA66">SUM(E67:E70)</f>
        <v>7</v>
      </c>
      <c r="F66" s="400">
        <f t="shared" si="16"/>
        <v>0</v>
      </c>
      <c r="G66" s="400"/>
      <c r="H66" s="400">
        <f t="shared" si="16"/>
        <v>1</v>
      </c>
      <c r="I66" s="405">
        <f t="shared" si="16"/>
        <v>1</v>
      </c>
      <c r="J66" s="400">
        <f t="shared" si="16"/>
        <v>154</v>
      </c>
      <c r="K66" s="400">
        <f t="shared" si="16"/>
        <v>0</v>
      </c>
      <c r="L66" s="400">
        <f t="shared" si="16"/>
        <v>0</v>
      </c>
      <c r="M66" s="400">
        <f t="shared" si="16"/>
        <v>1</v>
      </c>
      <c r="N66" s="400">
        <f t="shared" si="16"/>
        <v>0</v>
      </c>
      <c r="O66" s="400">
        <f t="shared" si="16"/>
        <v>4</v>
      </c>
      <c r="P66" s="400">
        <f t="shared" si="16"/>
        <v>0</v>
      </c>
      <c r="Q66" s="400">
        <f t="shared" si="16"/>
        <v>21</v>
      </c>
      <c r="R66" s="400">
        <f t="shared" si="16"/>
        <v>46</v>
      </c>
      <c r="S66" s="400">
        <f t="shared" si="16"/>
        <v>60</v>
      </c>
      <c r="T66" s="400">
        <f t="shared" si="16"/>
        <v>22</v>
      </c>
      <c r="U66" s="400">
        <f t="shared" si="16"/>
        <v>0</v>
      </c>
      <c r="V66" s="400">
        <f t="shared" si="16"/>
        <v>0</v>
      </c>
      <c r="W66" s="400">
        <f t="shared" si="16"/>
        <v>0</v>
      </c>
      <c r="X66" s="400">
        <f t="shared" si="16"/>
        <v>0</v>
      </c>
      <c r="Y66" s="400">
        <f t="shared" si="16"/>
        <v>2</v>
      </c>
      <c r="Z66" s="400">
        <f t="shared" si="16"/>
        <v>0</v>
      </c>
      <c r="AA66" s="400">
        <f t="shared" si="16"/>
        <v>0</v>
      </c>
      <c r="AB66" s="400">
        <f>SUM(AB67:AB70)</f>
        <v>0</v>
      </c>
      <c r="AC66" s="400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  <c r="BQ66" s="409"/>
      <c r="BR66" s="409"/>
      <c r="BS66" s="409"/>
      <c r="BT66" s="409"/>
      <c r="BU66" s="409"/>
      <c r="BV66" s="409"/>
      <c r="BW66" s="409"/>
      <c r="BX66" s="409"/>
      <c r="BY66" s="409"/>
    </row>
    <row r="67" spans="1:77" s="399" customFormat="1" ht="18" customHeight="1">
      <c r="A67" s="407" t="s">
        <v>608</v>
      </c>
      <c r="B67" s="418">
        <f t="shared" si="8"/>
        <v>74</v>
      </c>
      <c r="C67" s="405">
        <f>SUM(G67+I67)</f>
        <v>1</v>
      </c>
      <c r="D67" s="400">
        <v>1</v>
      </c>
      <c r="E67" s="400">
        <v>7</v>
      </c>
      <c r="F67" s="400">
        <v>0</v>
      </c>
      <c r="G67" s="405"/>
      <c r="H67" s="406">
        <v>1</v>
      </c>
      <c r="I67" s="405">
        <v>1</v>
      </c>
      <c r="J67" s="400">
        <f>SUM(K67:W67)</f>
        <v>63</v>
      </c>
      <c r="K67" s="400">
        <v>0</v>
      </c>
      <c r="L67" s="400">
        <v>0</v>
      </c>
      <c r="M67" s="400">
        <v>1</v>
      </c>
      <c r="N67" s="400">
        <v>0</v>
      </c>
      <c r="O67" s="400">
        <v>1</v>
      </c>
      <c r="P67" s="400">
        <v>0</v>
      </c>
      <c r="Q67" s="400">
        <v>7</v>
      </c>
      <c r="R67" s="400">
        <v>21</v>
      </c>
      <c r="S67" s="400">
        <v>21</v>
      </c>
      <c r="T67" s="400">
        <v>12</v>
      </c>
      <c r="U67" s="400">
        <v>0</v>
      </c>
      <c r="V67" s="400">
        <v>0</v>
      </c>
      <c r="W67" s="400">
        <v>0</v>
      </c>
      <c r="X67" s="400">
        <v>0</v>
      </c>
      <c r="Y67" s="400">
        <v>2</v>
      </c>
      <c r="Z67" s="400">
        <v>0</v>
      </c>
      <c r="AA67" s="400">
        <v>0</v>
      </c>
      <c r="AB67" s="400">
        <v>0</v>
      </c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</row>
    <row r="68" spans="1:77" s="399" customFormat="1" ht="18" customHeight="1">
      <c r="A68" s="407" t="s">
        <v>609</v>
      </c>
      <c r="B68" s="418">
        <f t="shared" si="8"/>
        <v>22</v>
      </c>
      <c r="C68" s="405"/>
      <c r="D68" s="400">
        <v>0</v>
      </c>
      <c r="E68" s="400">
        <v>0</v>
      </c>
      <c r="F68" s="400">
        <v>0</v>
      </c>
      <c r="G68" s="400"/>
      <c r="H68" s="400">
        <v>0</v>
      </c>
      <c r="I68" s="405"/>
      <c r="J68" s="400">
        <f>SUM(K68:W68)</f>
        <v>22</v>
      </c>
      <c r="K68" s="400">
        <v>0</v>
      </c>
      <c r="L68" s="400">
        <v>0</v>
      </c>
      <c r="M68" s="400">
        <v>0</v>
      </c>
      <c r="N68" s="400">
        <v>0</v>
      </c>
      <c r="O68" s="400">
        <v>1</v>
      </c>
      <c r="P68" s="400">
        <v>0</v>
      </c>
      <c r="Q68" s="400">
        <v>5</v>
      </c>
      <c r="R68" s="400">
        <v>5</v>
      </c>
      <c r="S68" s="400">
        <v>11</v>
      </c>
      <c r="T68" s="400">
        <v>0</v>
      </c>
      <c r="U68" s="400">
        <v>0</v>
      </c>
      <c r="V68" s="400">
        <v>0</v>
      </c>
      <c r="W68" s="400">
        <v>0</v>
      </c>
      <c r="X68" s="400">
        <v>0</v>
      </c>
      <c r="Y68" s="400">
        <v>0</v>
      </c>
      <c r="Z68" s="400">
        <v>0</v>
      </c>
      <c r="AA68" s="400">
        <v>0</v>
      </c>
      <c r="AB68" s="400">
        <v>0</v>
      </c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400"/>
      <c r="BP68" s="400"/>
      <c r="BQ68" s="400"/>
      <c r="BR68" s="400"/>
      <c r="BS68" s="400"/>
      <c r="BT68" s="400"/>
      <c r="BU68" s="400"/>
      <c r="BV68" s="400"/>
      <c r="BW68" s="400"/>
      <c r="BX68" s="400"/>
      <c r="BY68" s="400"/>
    </row>
    <row r="69" spans="1:77" s="399" customFormat="1" ht="18" customHeight="1">
      <c r="A69" s="407" t="s">
        <v>610</v>
      </c>
      <c r="B69" s="418">
        <f t="shared" si="8"/>
        <v>28</v>
      </c>
      <c r="C69" s="405"/>
      <c r="D69" s="400">
        <v>0</v>
      </c>
      <c r="E69" s="400">
        <v>0</v>
      </c>
      <c r="F69" s="400">
        <v>0</v>
      </c>
      <c r="G69" s="400"/>
      <c r="H69" s="400">
        <v>0</v>
      </c>
      <c r="I69" s="405"/>
      <c r="J69" s="400">
        <f>SUM(K69:W69)</f>
        <v>28</v>
      </c>
      <c r="K69" s="400">
        <v>0</v>
      </c>
      <c r="L69" s="400">
        <v>0</v>
      </c>
      <c r="M69" s="400">
        <v>0</v>
      </c>
      <c r="N69" s="400">
        <v>0</v>
      </c>
      <c r="O69" s="400">
        <v>1</v>
      </c>
      <c r="P69" s="400">
        <v>0</v>
      </c>
      <c r="Q69" s="400">
        <v>5</v>
      </c>
      <c r="R69" s="400">
        <v>9</v>
      </c>
      <c r="S69" s="400">
        <v>13</v>
      </c>
      <c r="T69" s="400">
        <v>0</v>
      </c>
      <c r="U69" s="400">
        <v>0</v>
      </c>
      <c r="V69" s="400">
        <v>0</v>
      </c>
      <c r="W69" s="400">
        <v>0</v>
      </c>
      <c r="X69" s="400">
        <v>0</v>
      </c>
      <c r="Y69" s="400">
        <v>0</v>
      </c>
      <c r="Z69" s="400">
        <v>0</v>
      </c>
      <c r="AA69" s="400">
        <v>0</v>
      </c>
      <c r="AB69" s="400">
        <v>0</v>
      </c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400"/>
      <c r="BP69" s="400"/>
      <c r="BQ69" s="400"/>
      <c r="BR69" s="400"/>
      <c r="BS69" s="400"/>
      <c r="BT69" s="400"/>
      <c r="BU69" s="400"/>
      <c r="BV69" s="400"/>
      <c r="BW69" s="400"/>
      <c r="BX69" s="400"/>
      <c r="BY69" s="400"/>
    </row>
    <row r="70" spans="1:77" s="399" customFormat="1" ht="18" customHeight="1">
      <c r="A70" s="407" t="s">
        <v>611</v>
      </c>
      <c r="B70" s="418">
        <f t="shared" si="8"/>
        <v>41</v>
      </c>
      <c r="C70" s="405"/>
      <c r="D70" s="400">
        <v>0</v>
      </c>
      <c r="E70" s="400">
        <v>0</v>
      </c>
      <c r="F70" s="400">
        <v>0</v>
      </c>
      <c r="G70" s="400"/>
      <c r="H70" s="400">
        <v>0</v>
      </c>
      <c r="I70" s="405"/>
      <c r="J70" s="400">
        <f>SUM(K70:W70)</f>
        <v>41</v>
      </c>
      <c r="K70" s="400">
        <v>0</v>
      </c>
      <c r="L70" s="400">
        <v>0</v>
      </c>
      <c r="M70" s="400">
        <v>0</v>
      </c>
      <c r="N70" s="400">
        <v>0</v>
      </c>
      <c r="O70" s="400">
        <v>1</v>
      </c>
      <c r="P70" s="400">
        <v>0</v>
      </c>
      <c r="Q70" s="400">
        <v>4</v>
      </c>
      <c r="R70" s="400">
        <v>11</v>
      </c>
      <c r="S70" s="400">
        <v>15</v>
      </c>
      <c r="T70" s="400">
        <v>10</v>
      </c>
      <c r="U70" s="400">
        <v>0</v>
      </c>
      <c r="V70" s="400">
        <v>0</v>
      </c>
      <c r="W70" s="400">
        <v>0</v>
      </c>
      <c r="X70" s="400">
        <v>0</v>
      </c>
      <c r="Y70" s="400">
        <v>0</v>
      </c>
      <c r="Z70" s="400">
        <v>0</v>
      </c>
      <c r="AA70" s="400">
        <v>0</v>
      </c>
      <c r="AB70" s="400">
        <v>0</v>
      </c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0"/>
      <c r="BS70" s="400"/>
      <c r="BT70" s="400"/>
      <c r="BU70" s="400"/>
      <c r="BV70" s="400"/>
      <c r="BW70" s="400"/>
      <c r="BX70" s="400"/>
      <c r="BY70" s="400"/>
    </row>
    <row r="71" spans="1:77" s="408" customFormat="1" ht="18" customHeight="1">
      <c r="A71" s="410" t="s">
        <v>612</v>
      </c>
      <c r="B71" s="418">
        <f t="shared" si="8"/>
        <v>99</v>
      </c>
      <c r="C71" s="405">
        <f aca="true" t="shared" si="17" ref="C71:C92">SUM(G71+I71)</f>
        <v>0</v>
      </c>
      <c r="D71" s="400">
        <f>SUM(D72:D76)</f>
        <v>0</v>
      </c>
      <c r="E71" s="400">
        <f aca="true" t="shared" si="18" ref="E71:AA71">SUM(E72:E76)</f>
        <v>0</v>
      </c>
      <c r="F71" s="400">
        <f t="shared" si="18"/>
        <v>0</v>
      </c>
      <c r="G71" s="400"/>
      <c r="H71" s="400">
        <f t="shared" si="18"/>
        <v>0</v>
      </c>
      <c r="I71" s="400"/>
      <c r="J71" s="400">
        <f t="shared" si="18"/>
        <v>99</v>
      </c>
      <c r="K71" s="400">
        <f t="shared" si="18"/>
        <v>0</v>
      </c>
      <c r="L71" s="400">
        <f t="shared" si="18"/>
        <v>0</v>
      </c>
      <c r="M71" s="400">
        <f t="shared" si="18"/>
        <v>1</v>
      </c>
      <c r="N71" s="400">
        <f t="shared" si="18"/>
        <v>0</v>
      </c>
      <c r="O71" s="400">
        <f t="shared" si="18"/>
        <v>5</v>
      </c>
      <c r="P71" s="400">
        <f t="shared" si="18"/>
        <v>0</v>
      </c>
      <c r="Q71" s="400">
        <f t="shared" si="18"/>
        <v>28</v>
      </c>
      <c r="R71" s="400">
        <f t="shared" si="18"/>
        <v>41</v>
      </c>
      <c r="S71" s="400">
        <f t="shared" si="18"/>
        <v>24</v>
      </c>
      <c r="T71" s="400">
        <f t="shared" si="18"/>
        <v>0</v>
      </c>
      <c r="U71" s="400">
        <f t="shared" si="18"/>
        <v>0</v>
      </c>
      <c r="V71" s="400">
        <f t="shared" si="18"/>
        <v>0</v>
      </c>
      <c r="W71" s="400">
        <f t="shared" si="18"/>
        <v>0</v>
      </c>
      <c r="X71" s="400">
        <f t="shared" si="18"/>
        <v>0</v>
      </c>
      <c r="Y71" s="400">
        <f t="shared" si="18"/>
        <v>0</v>
      </c>
      <c r="Z71" s="400">
        <f t="shared" si="18"/>
        <v>0</v>
      </c>
      <c r="AA71" s="400">
        <f t="shared" si="18"/>
        <v>0</v>
      </c>
      <c r="AB71" s="400">
        <f>SUM(AB72:AB76)</f>
        <v>0</v>
      </c>
      <c r="AC71" s="400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09"/>
      <c r="AW71" s="409"/>
      <c r="AX71" s="409"/>
      <c r="AY71" s="409"/>
      <c r="AZ71" s="409"/>
      <c r="BA71" s="409"/>
      <c r="BB71" s="409"/>
      <c r="BC71" s="409"/>
      <c r="BD71" s="409"/>
      <c r="BE71" s="409"/>
      <c r="BF71" s="409"/>
      <c r="BG71" s="409"/>
      <c r="BH71" s="409"/>
      <c r="BI71" s="409"/>
      <c r="BJ71" s="409"/>
      <c r="BK71" s="409"/>
      <c r="BL71" s="409"/>
      <c r="BM71" s="409"/>
      <c r="BN71" s="409"/>
      <c r="BO71" s="409"/>
      <c r="BP71" s="409"/>
      <c r="BQ71" s="409"/>
      <c r="BR71" s="409"/>
      <c r="BS71" s="409"/>
      <c r="BT71" s="409"/>
      <c r="BU71" s="409"/>
      <c r="BV71" s="409"/>
      <c r="BW71" s="409"/>
      <c r="BX71" s="409"/>
      <c r="BY71" s="409"/>
    </row>
    <row r="72" spans="1:77" s="399" customFormat="1" ht="18" customHeight="1">
      <c r="A72" s="407" t="s">
        <v>613</v>
      </c>
      <c r="B72" s="418">
        <f t="shared" si="8"/>
        <v>24</v>
      </c>
      <c r="C72" s="405">
        <f t="shared" si="17"/>
        <v>0</v>
      </c>
      <c r="D72" s="400">
        <v>0</v>
      </c>
      <c r="E72" s="400">
        <v>0</v>
      </c>
      <c r="F72" s="400">
        <v>0</v>
      </c>
      <c r="G72" s="400"/>
      <c r="H72" s="400">
        <v>0</v>
      </c>
      <c r="I72" s="405"/>
      <c r="J72" s="400">
        <f>SUM(K72:W72)</f>
        <v>24</v>
      </c>
      <c r="K72" s="400">
        <v>0</v>
      </c>
      <c r="L72" s="400">
        <v>0</v>
      </c>
      <c r="M72" s="400">
        <v>1</v>
      </c>
      <c r="N72" s="400">
        <v>0</v>
      </c>
      <c r="O72" s="400">
        <v>1</v>
      </c>
      <c r="P72" s="400">
        <v>0</v>
      </c>
      <c r="Q72" s="400">
        <v>6</v>
      </c>
      <c r="R72" s="400">
        <v>7</v>
      </c>
      <c r="S72" s="400">
        <v>9</v>
      </c>
      <c r="T72" s="400">
        <v>0</v>
      </c>
      <c r="U72" s="400">
        <v>0</v>
      </c>
      <c r="V72" s="400">
        <v>0</v>
      </c>
      <c r="W72" s="400">
        <v>0</v>
      </c>
      <c r="X72" s="400">
        <v>0</v>
      </c>
      <c r="Y72" s="400">
        <v>0</v>
      </c>
      <c r="Z72" s="400">
        <v>0</v>
      </c>
      <c r="AA72" s="400">
        <v>0</v>
      </c>
      <c r="AB72" s="400">
        <v>0</v>
      </c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  <c r="BV72" s="400"/>
      <c r="BW72" s="400"/>
      <c r="BX72" s="400"/>
      <c r="BY72" s="400"/>
    </row>
    <row r="73" spans="1:77" s="399" customFormat="1" ht="18" customHeight="1">
      <c r="A73" s="407" t="s">
        <v>614</v>
      </c>
      <c r="B73" s="418">
        <f t="shared" si="8"/>
        <v>29</v>
      </c>
      <c r="C73" s="405">
        <f t="shared" si="17"/>
        <v>0</v>
      </c>
      <c r="D73" s="400">
        <v>0</v>
      </c>
      <c r="E73" s="400">
        <v>0</v>
      </c>
      <c r="F73" s="400">
        <v>0</v>
      </c>
      <c r="G73" s="400"/>
      <c r="H73" s="400">
        <v>0</v>
      </c>
      <c r="I73" s="405"/>
      <c r="J73" s="400">
        <f>SUM(K73:W73)</f>
        <v>29</v>
      </c>
      <c r="K73" s="400">
        <v>0</v>
      </c>
      <c r="L73" s="400">
        <v>0</v>
      </c>
      <c r="M73" s="400">
        <v>0</v>
      </c>
      <c r="N73" s="400">
        <v>0</v>
      </c>
      <c r="O73" s="400">
        <v>1</v>
      </c>
      <c r="P73" s="400">
        <v>0</v>
      </c>
      <c r="Q73" s="400">
        <v>8</v>
      </c>
      <c r="R73" s="400">
        <v>16</v>
      </c>
      <c r="S73" s="400">
        <v>4</v>
      </c>
      <c r="T73" s="400">
        <v>0</v>
      </c>
      <c r="U73" s="400">
        <v>0</v>
      </c>
      <c r="V73" s="400">
        <v>0</v>
      </c>
      <c r="W73" s="400">
        <v>0</v>
      </c>
      <c r="X73" s="400">
        <v>0</v>
      </c>
      <c r="Y73" s="400">
        <v>0</v>
      </c>
      <c r="Z73" s="400">
        <v>0</v>
      </c>
      <c r="AA73" s="400">
        <v>0</v>
      </c>
      <c r="AB73" s="400">
        <v>0</v>
      </c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</row>
    <row r="74" spans="1:77" s="399" customFormat="1" ht="18" customHeight="1">
      <c r="A74" s="407" t="s">
        <v>615</v>
      </c>
      <c r="B74" s="418">
        <f t="shared" si="8"/>
        <v>13</v>
      </c>
      <c r="C74" s="405">
        <f t="shared" si="17"/>
        <v>0</v>
      </c>
      <c r="D74" s="400">
        <v>0</v>
      </c>
      <c r="E74" s="400">
        <v>0</v>
      </c>
      <c r="F74" s="400">
        <v>0</v>
      </c>
      <c r="G74" s="400"/>
      <c r="H74" s="400">
        <v>0</v>
      </c>
      <c r="I74" s="405"/>
      <c r="J74" s="400">
        <f>SUM(K74:W74)</f>
        <v>13</v>
      </c>
      <c r="K74" s="400">
        <v>0</v>
      </c>
      <c r="L74" s="400">
        <v>0</v>
      </c>
      <c r="M74" s="400">
        <v>0</v>
      </c>
      <c r="N74" s="400">
        <v>0</v>
      </c>
      <c r="O74" s="400">
        <v>1</v>
      </c>
      <c r="P74" s="400">
        <v>0</v>
      </c>
      <c r="Q74" s="400">
        <v>4</v>
      </c>
      <c r="R74" s="400">
        <v>4</v>
      </c>
      <c r="S74" s="400">
        <v>4</v>
      </c>
      <c r="T74" s="400">
        <v>0</v>
      </c>
      <c r="U74" s="400">
        <v>0</v>
      </c>
      <c r="V74" s="400">
        <v>0</v>
      </c>
      <c r="W74" s="400">
        <v>0</v>
      </c>
      <c r="X74" s="400">
        <v>0</v>
      </c>
      <c r="Y74" s="400">
        <v>0</v>
      </c>
      <c r="Z74" s="400">
        <v>0</v>
      </c>
      <c r="AA74" s="400">
        <v>0</v>
      </c>
      <c r="AB74" s="400">
        <v>0</v>
      </c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</row>
    <row r="75" spans="1:77" s="399" customFormat="1" ht="18" customHeight="1">
      <c r="A75" s="407" t="s">
        <v>616</v>
      </c>
      <c r="B75" s="418">
        <f t="shared" si="8"/>
        <v>19</v>
      </c>
      <c r="C75" s="405">
        <f t="shared" si="17"/>
        <v>0</v>
      </c>
      <c r="D75" s="400">
        <v>0</v>
      </c>
      <c r="E75" s="400">
        <v>0</v>
      </c>
      <c r="F75" s="400">
        <v>0</v>
      </c>
      <c r="G75" s="400"/>
      <c r="H75" s="400">
        <v>0</v>
      </c>
      <c r="I75" s="405"/>
      <c r="J75" s="400">
        <f>SUM(K75:W75)</f>
        <v>19</v>
      </c>
      <c r="K75" s="400">
        <v>0</v>
      </c>
      <c r="L75" s="400">
        <v>0</v>
      </c>
      <c r="M75" s="400">
        <v>0</v>
      </c>
      <c r="N75" s="400">
        <v>0</v>
      </c>
      <c r="O75" s="400">
        <v>1</v>
      </c>
      <c r="P75" s="400">
        <v>0</v>
      </c>
      <c r="Q75" s="400">
        <v>6</v>
      </c>
      <c r="R75" s="400">
        <v>7</v>
      </c>
      <c r="S75" s="400">
        <v>5</v>
      </c>
      <c r="T75" s="400">
        <v>0</v>
      </c>
      <c r="U75" s="400">
        <v>0</v>
      </c>
      <c r="V75" s="400">
        <v>0</v>
      </c>
      <c r="W75" s="400">
        <v>0</v>
      </c>
      <c r="X75" s="400">
        <v>0</v>
      </c>
      <c r="Y75" s="400">
        <v>0</v>
      </c>
      <c r="Z75" s="400">
        <v>0</v>
      </c>
      <c r="AA75" s="400">
        <v>0</v>
      </c>
      <c r="AB75" s="400">
        <v>0</v>
      </c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  <c r="BV75" s="400"/>
      <c r="BW75" s="400"/>
      <c r="BX75" s="400"/>
      <c r="BY75" s="400"/>
    </row>
    <row r="76" spans="1:77" s="399" customFormat="1" ht="18" customHeight="1">
      <c r="A76" s="407" t="s">
        <v>617</v>
      </c>
      <c r="B76" s="418">
        <f t="shared" si="8"/>
        <v>14</v>
      </c>
      <c r="C76" s="405">
        <f t="shared" si="17"/>
        <v>0</v>
      </c>
      <c r="D76" s="400">
        <v>0</v>
      </c>
      <c r="E76" s="400">
        <v>0</v>
      </c>
      <c r="F76" s="400">
        <v>0</v>
      </c>
      <c r="G76" s="400"/>
      <c r="H76" s="400">
        <v>0</v>
      </c>
      <c r="I76" s="405"/>
      <c r="J76" s="400">
        <f>SUM(K76:W76)</f>
        <v>14</v>
      </c>
      <c r="K76" s="400">
        <v>0</v>
      </c>
      <c r="L76" s="400">
        <v>0</v>
      </c>
      <c r="M76" s="400">
        <v>0</v>
      </c>
      <c r="N76" s="400">
        <v>0</v>
      </c>
      <c r="O76" s="400">
        <v>1</v>
      </c>
      <c r="P76" s="400">
        <v>0</v>
      </c>
      <c r="Q76" s="400">
        <v>4</v>
      </c>
      <c r="R76" s="400">
        <v>7</v>
      </c>
      <c r="S76" s="400">
        <v>2</v>
      </c>
      <c r="T76" s="400">
        <v>0</v>
      </c>
      <c r="U76" s="400">
        <v>0</v>
      </c>
      <c r="V76" s="400">
        <v>0</v>
      </c>
      <c r="W76" s="400">
        <v>0</v>
      </c>
      <c r="X76" s="400">
        <v>0</v>
      </c>
      <c r="Y76" s="400">
        <v>0</v>
      </c>
      <c r="Z76" s="400">
        <v>0</v>
      </c>
      <c r="AA76" s="400">
        <v>0</v>
      </c>
      <c r="AB76" s="400">
        <v>0</v>
      </c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  <c r="BV76" s="400"/>
      <c r="BW76" s="400"/>
      <c r="BX76" s="400"/>
      <c r="BY76" s="400"/>
    </row>
    <row r="77" spans="1:77" s="408" customFormat="1" ht="18" customHeight="1">
      <c r="A77" s="410" t="s">
        <v>618</v>
      </c>
      <c r="B77" s="418">
        <f t="shared" si="8"/>
        <v>84</v>
      </c>
      <c r="C77" s="405">
        <f t="shared" si="17"/>
        <v>0</v>
      </c>
      <c r="D77" s="400">
        <f>SUM(D78:D81)</f>
        <v>0</v>
      </c>
      <c r="E77" s="400">
        <f aca="true" t="shared" si="19" ref="E77:AA77">SUM(E78:E81)</f>
        <v>0</v>
      </c>
      <c r="F77" s="400">
        <f t="shared" si="19"/>
        <v>0</v>
      </c>
      <c r="G77" s="400"/>
      <c r="H77" s="400">
        <f t="shared" si="19"/>
        <v>0</v>
      </c>
      <c r="I77" s="400"/>
      <c r="J77" s="400">
        <f t="shared" si="19"/>
        <v>82</v>
      </c>
      <c r="K77" s="400">
        <f t="shared" si="19"/>
        <v>0</v>
      </c>
      <c r="L77" s="400">
        <f t="shared" si="19"/>
        <v>0</v>
      </c>
      <c r="M77" s="400">
        <f t="shared" si="19"/>
        <v>1</v>
      </c>
      <c r="N77" s="400">
        <f t="shared" si="19"/>
        <v>0</v>
      </c>
      <c r="O77" s="400">
        <f t="shared" si="19"/>
        <v>4</v>
      </c>
      <c r="P77" s="400">
        <f t="shared" si="19"/>
        <v>0</v>
      </c>
      <c r="Q77" s="400">
        <f t="shared" si="19"/>
        <v>21</v>
      </c>
      <c r="R77" s="400">
        <f t="shared" si="19"/>
        <v>29</v>
      </c>
      <c r="S77" s="400">
        <f t="shared" si="19"/>
        <v>26</v>
      </c>
      <c r="T77" s="400">
        <f t="shared" si="19"/>
        <v>1</v>
      </c>
      <c r="U77" s="400">
        <f t="shared" si="19"/>
        <v>0</v>
      </c>
      <c r="V77" s="400">
        <f t="shared" si="19"/>
        <v>0</v>
      </c>
      <c r="W77" s="400">
        <f t="shared" si="19"/>
        <v>0</v>
      </c>
      <c r="X77" s="400">
        <f t="shared" si="19"/>
        <v>0</v>
      </c>
      <c r="Y77" s="400">
        <f t="shared" si="19"/>
        <v>2</v>
      </c>
      <c r="Z77" s="400">
        <f t="shared" si="19"/>
        <v>0</v>
      </c>
      <c r="AA77" s="400">
        <f t="shared" si="19"/>
        <v>0</v>
      </c>
      <c r="AB77" s="400">
        <f>SUM(AB78:AB81)</f>
        <v>0</v>
      </c>
      <c r="AC77" s="400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409"/>
      <c r="AW77" s="409"/>
      <c r="AX77" s="409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/>
      <c r="BN77" s="409"/>
      <c r="BO77" s="409"/>
      <c r="BP77" s="409"/>
      <c r="BQ77" s="409"/>
      <c r="BR77" s="409"/>
      <c r="BS77" s="409"/>
      <c r="BT77" s="409"/>
      <c r="BU77" s="409"/>
      <c r="BV77" s="409"/>
      <c r="BW77" s="409"/>
      <c r="BX77" s="409"/>
      <c r="BY77" s="409"/>
    </row>
    <row r="78" spans="1:77" s="399" customFormat="1" ht="19.5" customHeight="1">
      <c r="A78" s="407" t="s">
        <v>619</v>
      </c>
      <c r="B78" s="418">
        <f t="shared" si="8"/>
        <v>25</v>
      </c>
      <c r="C78" s="405">
        <f t="shared" si="17"/>
        <v>0</v>
      </c>
      <c r="D78" s="400">
        <v>0</v>
      </c>
      <c r="E78" s="400">
        <v>0</v>
      </c>
      <c r="F78" s="400">
        <v>0</v>
      </c>
      <c r="G78" s="400"/>
      <c r="H78" s="400">
        <v>0</v>
      </c>
      <c r="I78" s="405"/>
      <c r="J78" s="400">
        <f>SUM(K78:W78)</f>
        <v>23</v>
      </c>
      <c r="K78" s="400">
        <v>0</v>
      </c>
      <c r="L78" s="400">
        <v>0</v>
      </c>
      <c r="M78" s="400">
        <v>1</v>
      </c>
      <c r="N78" s="400">
        <v>0</v>
      </c>
      <c r="O78" s="400">
        <v>1</v>
      </c>
      <c r="P78" s="400">
        <v>0</v>
      </c>
      <c r="Q78" s="400">
        <v>6</v>
      </c>
      <c r="R78" s="400">
        <v>9</v>
      </c>
      <c r="S78" s="400">
        <v>6</v>
      </c>
      <c r="T78" s="400">
        <v>0</v>
      </c>
      <c r="U78" s="400">
        <v>0</v>
      </c>
      <c r="V78" s="400">
        <v>0</v>
      </c>
      <c r="W78" s="400">
        <v>0</v>
      </c>
      <c r="X78" s="400">
        <v>0</v>
      </c>
      <c r="Y78" s="400">
        <v>2</v>
      </c>
      <c r="Z78" s="400">
        <v>0</v>
      </c>
      <c r="AA78" s="400">
        <v>0</v>
      </c>
      <c r="AB78" s="400">
        <v>0</v>
      </c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0"/>
      <c r="BS78" s="400"/>
      <c r="BT78" s="400"/>
      <c r="BU78" s="400"/>
      <c r="BV78" s="400"/>
      <c r="BW78" s="400"/>
      <c r="BX78" s="400"/>
      <c r="BY78" s="400"/>
    </row>
    <row r="79" spans="1:77" s="399" customFormat="1" ht="19.5" customHeight="1">
      <c r="A79" s="407" t="s">
        <v>620</v>
      </c>
      <c r="B79" s="418">
        <f t="shared" si="8"/>
        <v>14</v>
      </c>
      <c r="C79" s="405">
        <f t="shared" si="17"/>
        <v>0</v>
      </c>
      <c r="D79" s="400">
        <v>0</v>
      </c>
      <c r="E79" s="400">
        <v>0</v>
      </c>
      <c r="F79" s="400">
        <v>0</v>
      </c>
      <c r="G79" s="400"/>
      <c r="H79" s="400">
        <v>0</v>
      </c>
      <c r="I79" s="405"/>
      <c r="J79" s="400">
        <f>SUM(K79:W79)</f>
        <v>14</v>
      </c>
      <c r="K79" s="400">
        <v>0</v>
      </c>
      <c r="L79" s="400">
        <v>0</v>
      </c>
      <c r="M79" s="400">
        <v>0</v>
      </c>
      <c r="N79" s="400">
        <v>0</v>
      </c>
      <c r="O79" s="400">
        <v>1</v>
      </c>
      <c r="P79" s="400">
        <v>0</v>
      </c>
      <c r="Q79" s="400">
        <v>4</v>
      </c>
      <c r="R79" s="400">
        <v>5</v>
      </c>
      <c r="S79" s="400">
        <v>4</v>
      </c>
      <c r="T79" s="400">
        <v>0</v>
      </c>
      <c r="U79" s="400">
        <v>0</v>
      </c>
      <c r="V79" s="400">
        <v>0</v>
      </c>
      <c r="W79" s="400">
        <v>0</v>
      </c>
      <c r="X79" s="400">
        <v>0</v>
      </c>
      <c r="Y79" s="400">
        <v>0</v>
      </c>
      <c r="Z79" s="400">
        <v>0</v>
      </c>
      <c r="AA79" s="400">
        <v>0</v>
      </c>
      <c r="AB79" s="400">
        <v>0</v>
      </c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/>
      <c r="BU79" s="400"/>
      <c r="BV79" s="400"/>
      <c r="BW79" s="400"/>
      <c r="BX79" s="400"/>
      <c r="BY79" s="400"/>
    </row>
    <row r="80" spans="1:77" s="399" customFormat="1" ht="18" customHeight="1">
      <c r="A80" s="407" t="s">
        <v>621</v>
      </c>
      <c r="B80" s="418">
        <f t="shared" si="8"/>
        <v>21</v>
      </c>
      <c r="C80" s="405">
        <f t="shared" si="17"/>
        <v>0</v>
      </c>
      <c r="D80" s="400">
        <v>0</v>
      </c>
      <c r="E80" s="400">
        <v>0</v>
      </c>
      <c r="F80" s="400">
        <v>0</v>
      </c>
      <c r="G80" s="400"/>
      <c r="H80" s="400">
        <v>0</v>
      </c>
      <c r="I80" s="405"/>
      <c r="J80" s="400">
        <f>SUM(K80:W80)</f>
        <v>21</v>
      </c>
      <c r="K80" s="400">
        <v>0</v>
      </c>
      <c r="L80" s="400">
        <v>0</v>
      </c>
      <c r="M80" s="400">
        <v>0</v>
      </c>
      <c r="N80" s="400">
        <v>0</v>
      </c>
      <c r="O80" s="400">
        <v>1</v>
      </c>
      <c r="P80" s="400">
        <v>0</v>
      </c>
      <c r="Q80" s="400">
        <v>5</v>
      </c>
      <c r="R80" s="400">
        <v>7</v>
      </c>
      <c r="S80" s="400">
        <v>7</v>
      </c>
      <c r="T80" s="400">
        <v>1</v>
      </c>
      <c r="U80" s="400">
        <v>0</v>
      </c>
      <c r="V80" s="400">
        <v>0</v>
      </c>
      <c r="W80" s="400">
        <v>0</v>
      </c>
      <c r="X80" s="400">
        <v>0</v>
      </c>
      <c r="Y80" s="400">
        <v>0</v>
      </c>
      <c r="Z80" s="400">
        <v>0</v>
      </c>
      <c r="AA80" s="400">
        <v>0</v>
      </c>
      <c r="AB80" s="400">
        <v>0</v>
      </c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0"/>
    </row>
    <row r="81" spans="1:77" s="399" customFormat="1" ht="18" customHeight="1">
      <c r="A81" s="407" t="s">
        <v>622</v>
      </c>
      <c r="B81" s="418">
        <f t="shared" si="8"/>
        <v>24</v>
      </c>
      <c r="C81" s="405">
        <f t="shared" si="17"/>
        <v>0</v>
      </c>
      <c r="D81" s="400">
        <v>0</v>
      </c>
      <c r="E81" s="400">
        <v>0</v>
      </c>
      <c r="F81" s="400">
        <v>0</v>
      </c>
      <c r="G81" s="400"/>
      <c r="H81" s="400">
        <v>0</v>
      </c>
      <c r="I81" s="405"/>
      <c r="J81" s="400">
        <f>SUM(K81:W81)</f>
        <v>24</v>
      </c>
      <c r="K81" s="400">
        <v>0</v>
      </c>
      <c r="L81" s="400">
        <v>0</v>
      </c>
      <c r="M81" s="400">
        <v>0</v>
      </c>
      <c r="N81" s="400">
        <v>0</v>
      </c>
      <c r="O81" s="400">
        <v>1</v>
      </c>
      <c r="P81" s="400">
        <v>0</v>
      </c>
      <c r="Q81" s="400">
        <v>6</v>
      </c>
      <c r="R81" s="400">
        <v>8</v>
      </c>
      <c r="S81" s="400">
        <v>9</v>
      </c>
      <c r="T81" s="400">
        <v>0</v>
      </c>
      <c r="U81" s="400">
        <v>0</v>
      </c>
      <c r="V81" s="400">
        <v>0</v>
      </c>
      <c r="W81" s="400">
        <v>0</v>
      </c>
      <c r="X81" s="400">
        <v>0</v>
      </c>
      <c r="Y81" s="400">
        <v>0</v>
      </c>
      <c r="Z81" s="400">
        <v>0</v>
      </c>
      <c r="AA81" s="400">
        <v>0</v>
      </c>
      <c r="AB81" s="400">
        <v>0</v>
      </c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  <c r="BV81" s="400"/>
      <c r="BW81" s="400"/>
      <c r="BX81" s="400"/>
      <c r="BY81" s="400"/>
    </row>
    <row r="82" spans="1:77" s="408" customFormat="1" ht="18" customHeight="1">
      <c r="A82" s="410" t="s">
        <v>623</v>
      </c>
      <c r="B82" s="418">
        <f t="shared" si="8"/>
        <v>121</v>
      </c>
      <c r="C82" s="405">
        <f t="shared" si="17"/>
        <v>0</v>
      </c>
      <c r="D82" s="400">
        <f>SUM(D83:D88)</f>
        <v>0</v>
      </c>
      <c r="E82" s="400">
        <f aca="true" t="shared" si="20" ref="E82:AA82">SUM(E83:E88)</f>
        <v>0</v>
      </c>
      <c r="F82" s="400">
        <f t="shared" si="20"/>
        <v>0</v>
      </c>
      <c r="G82" s="400"/>
      <c r="H82" s="400">
        <f t="shared" si="20"/>
        <v>0</v>
      </c>
      <c r="I82" s="400"/>
      <c r="J82" s="400">
        <f t="shared" si="20"/>
        <v>121</v>
      </c>
      <c r="K82" s="400">
        <f t="shared" si="20"/>
        <v>0</v>
      </c>
      <c r="L82" s="400">
        <f t="shared" si="20"/>
        <v>0</v>
      </c>
      <c r="M82" s="400">
        <f t="shared" si="20"/>
        <v>1</v>
      </c>
      <c r="N82" s="400">
        <f t="shared" si="20"/>
        <v>0</v>
      </c>
      <c r="O82" s="400">
        <f t="shared" si="20"/>
        <v>6</v>
      </c>
      <c r="P82" s="400">
        <f t="shared" si="20"/>
        <v>0</v>
      </c>
      <c r="Q82" s="400">
        <f t="shared" si="20"/>
        <v>29</v>
      </c>
      <c r="R82" s="400">
        <f t="shared" si="20"/>
        <v>40</v>
      </c>
      <c r="S82" s="400">
        <f t="shared" si="20"/>
        <v>42</v>
      </c>
      <c r="T82" s="400">
        <f t="shared" si="20"/>
        <v>2</v>
      </c>
      <c r="U82" s="400">
        <f t="shared" si="20"/>
        <v>0</v>
      </c>
      <c r="V82" s="400">
        <f t="shared" si="20"/>
        <v>1</v>
      </c>
      <c r="W82" s="400">
        <f t="shared" si="20"/>
        <v>0</v>
      </c>
      <c r="X82" s="400">
        <f t="shared" si="20"/>
        <v>0</v>
      </c>
      <c r="Y82" s="400">
        <f t="shared" si="20"/>
        <v>0</v>
      </c>
      <c r="Z82" s="400">
        <f t="shared" si="20"/>
        <v>0</v>
      </c>
      <c r="AA82" s="400">
        <f t="shared" si="20"/>
        <v>0</v>
      </c>
      <c r="AB82" s="400">
        <f>SUM(AB83:AB88)</f>
        <v>0</v>
      </c>
      <c r="AC82" s="400"/>
      <c r="AD82" s="409"/>
      <c r="AE82" s="409"/>
      <c r="AF82" s="409"/>
      <c r="AG82" s="409"/>
      <c r="AH82" s="409"/>
      <c r="AI82" s="409"/>
      <c r="AJ82" s="409"/>
      <c r="AK82" s="409"/>
      <c r="AL82" s="409"/>
      <c r="AM82" s="409"/>
      <c r="AN82" s="409"/>
      <c r="AO82" s="409"/>
      <c r="AP82" s="409"/>
      <c r="AQ82" s="409"/>
      <c r="AR82" s="409"/>
      <c r="AS82" s="409"/>
      <c r="AT82" s="409"/>
      <c r="AU82" s="409"/>
      <c r="AV82" s="409"/>
      <c r="AW82" s="409"/>
      <c r="AX82" s="409"/>
      <c r="AY82" s="409"/>
      <c r="AZ82" s="409"/>
      <c r="BA82" s="409"/>
      <c r="BB82" s="409"/>
      <c r="BC82" s="409"/>
      <c r="BD82" s="409"/>
      <c r="BE82" s="409"/>
      <c r="BF82" s="409"/>
      <c r="BG82" s="409"/>
      <c r="BH82" s="409"/>
      <c r="BI82" s="409"/>
      <c r="BJ82" s="409"/>
      <c r="BK82" s="409"/>
      <c r="BL82" s="409"/>
      <c r="BM82" s="409"/>
      <c r="BN82" s="409"/>
      <c r="BO82" s="409"/>
      <c r="BP82" s="409"/>
      <c r="BQ82" s="409"/>
      <c r="BR82" s="409"/>
      <c r="BS82" s="409"/>
      <c r="BT82" s="409"/>
      <c r="BU82" s="409"/>
      <c r="BV82" s="409"/>
      <c r="BW82" s="409"/>
      <c r="BX82" s="409"/>
      <c r="BY82" s="409"/>
    </row>
    <row r="83" spans="1:77" s="399" customFormat="1" ht="18" customHeight="1">
      <c r="A83" s="407" t="s">
        <v>624</v>
      </c>
      <c r="B83" s="418">
        <f t="shared" si="8"/>
        <v>26</v>
      </c>
      <c r="C83" s="405">
        <f t="shared" si="17"/>
        <v>0</v>
      </c>
      <c r="D83" s="406">
        <v>0</v>
      </c>
      <c r="E83" s="406">
        <v>0</v>
      </c>
      <c r="F83" s="406">
        <v>0</v>
      </c>
      <c r="G83" s="406"/>
      <c r="H83" s="406">
        <v>0</v>
      </c>
      <c r="I83" s="405"/>
      <c r="J83" s="400">
        <f aca="true" t="shared" si="21" ref="J83:J88">SUM(K83:W83)</f>
        <v>26</v>
      </c>
      <c r="K83" s="400">
        <v>0</v>
      </c>
      <c r="L83" s="400">
        <v>0</v>
      </c>
      <c r="M83" s="400">
        <v>1</v>
      </c>
      <c r="N83" s="400">
        <v>0</v>
      </c>
      <c r="O83" s="400">
        <v>1</v>
      </c>
      <c r="P83" s="400">
        <v>0</v>
      </c>
      <c r="Q83" s="400">
        <v>5</v>
      </c>
      <c r="R83" s="400">
        <v>10</v>
      </c>
      <c r="S83" s="400">
        <v>8</v>
      </c>
      <c r="T83" s="400">
        <v>1</v>
      </c>
      <c r="U83" s="400">
        <v>0</v>
      </c>
      <c r="V83" s="400">
        <v>0</v>
      </c>
      <c r="W83" s="400">
        <v>0</v>
      </c>
      <c r="X83" s="400">
        <v>0</v>
      </c>
      <c r="Y83" s="400">
        <v>0</v>
      </c>
      <c r="Z83" s="400">
        <v>0</v>
      </c>
      <c r="AA83" s="400">
        <v>0</v>
      </c>
      <c r="AB83" s="400">
        <v>0</v>
      </c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0"/>
      <c r="BS83" s="400"/>
      <c r="BT83" s="400"/>
      <c r="BU83" s="400"/>
      <c r="BV83" s="400"/>
      <c r="BW83" s="400"/>
      <c r="BX83" s="400"/>
      <c r="BY83" s="400"/>
    </row>
    <row r="84" spans="1:77" s="399" customFormat="1" ht="18" customHeight="1">
      <c r="A84" s="407" t="s">
        <v>625</v>
      </c>
      <c r="B84" s="418">
        <f t="shared" si="8"/>
        <v>18</v>
      </c>
      <c r="C84" s="405">
        <f t="shared" si="17"/>
        <v>0</v>
      </c>
      <c r="D84" s="406">
        <v>0</v>
      </c>
      <c r="E84" s="406">
        <v>0</v>
      </c>
      <c r="F84" s="406">
        <v>0</v>
      </c>
      <c r="G84" s="406"/>
      <c r="H84" s="406">
        <v>0</v>
      </c>
      <c r="I84" s="405"/>
      <c r="J84" s="400">
        <f t="shared" si="21"/>
        <v>18</v>
      </c>
      <c r="K84" s="400">
        <v>0</v>
      </c>
      <c r="L84" s="400">
        <v>0</v>
      </c>
      <c r="M84" s="400">
        <v>0</v>
      </c>
      <c r="N84" s="400">
        <v>0</v>
      </c>
      <c r="O84" s="400">
        <v>1</v>
      </c>
      <c r="P84" s="400">
        <v>0</v>
      </c>
      <c r="Q84" s="400">
        <v>5</v>
      </c>
      <c r="R84" s="400">
        <v>5</v>
      </c>
      <c r="S84" s="400">
        <v>6</v>
      </c>
      <c r="T84" s="400">
        <v>1</v>
      </c>
      <c r="U84" s="400">
        <v>0</v>
      </c>
      <c r="V84" s="400">
        <v>0</v>
      </c>
      <c r="W84" s="400">
        <v>0</v>
      </c>
      <c r="X84" s="400">
        <v>0</v>
      </c>
      <c r="Y84" s="400">
        <v>0</v>
      </c>
      <c r="Z84" s="400">
        <v>0</v>
      </c>
      <c r="AA84" s="400">
        <v>0</v>
      </c>
      <c r="AB84" s="400">
        <v>0</v>
      </c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0"/>
      <c r="BT84" s="400"/>
      <c r="BU84" s="400"/>
      <c r="BV84" s="400"/>
      <c r="BW84" s="400"/>
      <c r="BX84" s="400"/>
      <c r="BY84" s="400"/>
    </row>
    <row r="85" spans="1:77" s="399" customFormat="1" ht="18" customHeight="1">
      <c r="A85" s="407" t="s">
        <v>626</v>
      </c>
      <c r="B85" s="418">
        <f t="shared" si="8"/>
        <v>13</v>
      </c>
      <c r="C85" s="405"/>
      <c r="D85" s="406">
        <v>0</v>
      </c>
      <c r="E85" s="406">
        <v>0</v>
      </c>
      <c r="F85" s="406">
        <v>0</v>
      </c>
      <c r="G85" s="406"/>
      <c r="H85" s="406">
        <v>0</v>
      </c>
      <c r="I85" s="405"/>
      <c r="J85" s="400">
        <f t="shared" si="21"/>
        <v>13</v>
      </c>
      <c r="K85" s="400">
        <v>0</v>
      </c>
      <c r="L85" s="400">
        <v>0</v>
      </c>
      <c r="M85" s="400">
        <v>0</v>
      </c>
      <c r="N85" s="400">
        <v>0</v>
      </c>
      <c r="O85" s="400">
        <v>1</v>
      </c>
      <c r="P85" s="400">
        <v>0</v>
      </c>
      <c r="Q85" s="400">
        <v>3</v>
      </c>
      <c r="R85" s="400">
        <v>2</v>
      </c>
      <c r="S85" s="400">
        <v>7</v>
      </c>
      <c r="T85" s="400">
        <v>0</v>
      </c>
      <c r="U85" s="400">
        <v>0</v>
      </c>
      <c r="V85" s="400">
        <v>0</v>
      </c>
      <c r="W85" s="400">
        <v>0</v>
      </c>
      <c r="X85" s="400">
        <v>0</v>
      </c>
      <c r="Y85" s="400">
        <v>0</v>
      </c>
      <c r="Z85" s="400">
        <v>0</v>
      </c>
      <c r="AA85" s="400">
        <v>0</v>
      </c>
      <c r="AB85" s="400">
        <v>0</v>
      </c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  <c r="BY85" s="400"/>
    </row>
    <row r="86" spans="1:77" s="399" customFormat="1" ht="18" customHeight="1">
      <c r="A86" s="407" t="s">
        <v>627</v>
      </c>
      <c r="B86" s="418">
        <f t="shared" si="8"/>
        <v>17</v>
      </c>
      <c r="C86" s="405">
        <f t="shared" si="17"/>
        <v>0</v>
      </c>
      <c r="D86" s="406">
        <v>0</v>
      </c>
      <c r="E86" s="406">
        <v>0</v>
      </c>
      <c r="F86" s="406">
        <v>0</v>
      </c>
      <c r="G86" s="406"/>
      <c r="H86" s="406">
        <v>0</v>
      </c>
      <c r="I86" s="405"/>
      <c r="J86" s="400">
        <f t="shared" si="21"/>
        <v>17</v>
      </c>
      <c r="K86" s="400">
        <v>0</v>
      </c>
      <c r="L86" s="400">
        <v>0</v>
      </c>
      <c r="M86" s="400">
        <v>0</v>
      </c>
      <c r="N86" s="400">
        <v>0</v>
      </c>
      <c r="O86" s="400">
        <v>1</v>
      </c>
      <c r="P86" s="400">
        <v>0</v>
      </c>
      <c r="Q86" s="400">
        <v>4</v>
      </c>
      <c r="R86" s="400">
        <v>6</v>
      </c>
      <c r="S86" s="400">
        <v>6</v>
      </c>
      <c r="T86" s="400">
        <v>0</v>
      </c>
      <c r="U86" s="400">
        <v>0</v>
      </c>
      <c r="V86" s="400">
        <v>0</v>
      </c>
      <c r="W86" s="400">
        <v>0</v>
      </c>
      <c r="X86" s="400">
        <v>0</v>
      </c>
      <c r="Y86" s="400">
        <v>0</v>
      </c>
      <c r="Z86" s="400">
        <v>0</v>
      </c>
      <c r="AA86" s="400">
        <v>0</v>
      </c>
      <c r="AB86" s="400">
        <v>0</v>
      </c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0"/>
      <c r="BP86" s="400"/>
      <c r="BQ86" s="400"/>
      <c r="BR86" s="400"/>
      <c r="BS86" s="400"/>
      <c r="BT86" s="400"/>
      <c r="BU86" s="400"/>
      <c r="BV86" s="400"/>
      <c r="BW86" s="400"/>
      <c r="BX86" s="400"/>
      <c r="BY86" s="400"/>
    </row>
    <row r="87" spans="1:77" s="399" customFormat="1" ht="18" customHeight="1">
      <c r="A87" s="407" t="s">
        <v>628</v>
      </c>
      <c r="B87" s="418">
        <f t="shared" si="8"/>
        <v>20</v>
      </c>
      <c r="C87" s="405">
        <f t="shared" si="17"/>
        <v>0</v>
      </c>
      <c r="D87" s="406">
        <v>0</v>
      </c>
      <c r="E87" s="406">
        <v>0</v>
      </c>
      <c r="F87" s="406">
        <v>0</v>
      </c>
      <c r="G87" s="406"/>
      <c r="H87" s="406">
        <v>0</v>
      </c>
      <c r="I87" s="405"/>
      <c r="J87" s="400">
        <f t="shared" si="21"/>
        <v>20</v>
      </c>
      <c r="K87" s="400">
        <v>0</v>
      </c>
      <c r="L87" s="400">
        <v>0</v>
      </c>
      <c r="M87" s="400">
        <v>0</v>
      </c>
      <c r="N87" s="400">
        <v>0</v>
      </c>
      <c r="O87" s="400">
        <v>1</v>
      </c>
      <c r="P87" s="400">
        <v>0</v>
      </c>
      <c r="Q87" s="400">
        <v>5</v>
      </c>
      <c r="R87" s="400">
        <v>6</v>
      </c>
      <c r="S87" s="400">
        <v>8</v>
      </c>
      <c r="T87" s="400">
        <v>0</v>
      </c>
      <c r="U87" s="400">
        <v>0</v>
      </c>
      <c r="V87" s="400">
        <v>0</v>
      </c>
      <c r="W87" s="400">
        <v>0</v>
      </c>
      <c r="X87" s="400">
        <v>0</v>
      </c>
      <c r="Y87" s="400">
        <v>0</v>
      </c>
      <c r="Z87" s="400">
        <v>0</v>
      </c>
      <c r="AA87" s="400">
        <v>0</v>
      </c>
      <c r="AB87" s="400">
        <v>0</v>
      </c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400"/>
      <c r="BP87" s="400"/>
      <c r="BQ87" s="400"/>
      <c r="BR87" s="400"/>
      <c r="BS87" s="400"/>
      <c r="BT87" s="400"/>
      <c r="BU87" s="400"/>
      <c r="BV87" s="400"/>
      <c r="BW87" s="400"/>
      <c r="BX87" s="400"/>
      <c r="BY87" s="400"/>
    </row>
    <row r="88" spans="1:77" s="399" customFormat="1" ht="18" customHeight="1">
      <c r="A88" s="407" t="s">
        <v>629</v>
      </c>
      <c r="B88" s="418">
        <f t="shared" si="8"/>
        <v>27</v>
      </c>
      <c r="C88" s="405">
        <f t="shared" si="17"/>
        <v>0</v>
      </c>
      <c r="D88" s="406">
        <v>0</v>
      </c>
      <c r="E88" s="406">
        <v>0</v>
      </c>
      <c r="F88" s="406">
        <v>0</v>
      </c>
      <c r="G88" s="406"/>
      <c r="H88" s="406">
        <v>0</v>
      </c>
      <c r="I88" s="405"/>
      <c r="J88" s="400">
        <f t="shared" si="21"/>
        <v>27</v>
      </c>
      <c r="K88" s="400">
        <v>0</v>
      </c>
      <c r="L88" s="400">
        <v>0</v>
      </c>
      <c r="M88" s="400">
        <v>0</v>
      </c>
      <c r="N88" s="400">
        <v>0</v>
      </c>
      <c r="O88" s="400">
        <v>1</v>
      </c>
      <c r="P88" s="400">
        <v>0</v>
      </c>
      <c r="Q88" s="400">
        <v>7</v>
      </c>
      <c r="R88" s="400">
        <v>11</v>
      </c>
      <c r="S88" s="400">
        <v>7</v>
      </c>
      <c r="T88" s="400">
        <v>0</v>
      </c>
      <c r="U88" s="400">
        <v>0</v>
      </c>
      <c r="V88" s="400">
        <v>1</v>
      </c>
      <c r="W88" s="465">
        <v>0</v>
      </c>
      <c r="X88" s="400">
        <v>0</v>
      </c>
      <c r="Y88" s="400">
        <v>0</v>
      </c>
      <c r="Z88" s="400">
        <v>0</v>
      </c>
      <c r="AA88" s="400">
        <v>0</v>
      </c>
      <c r="AB88" s="400">
        <v>0</v>
      </c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  <c r="BY88" s="400"/>
    </row>
    <row r="89" spans="1:77" s="408" customFormat="1" ht="18" customHeight="1">
      <c r="A89" s="410" t="s">
        <v>630</v>
      </c>
      <c r="B89" s="418">
        <f t="shared" si="8"/>
        <v>144</v>
      </c>
      <c r="C89" s="405">
        <f t="shared" si="17"/>
        <v>0</v>
      </c>
      <c r="D89" s="400">
        <f>SUM(D90:D94)</f>
        <v>0</v>
      </c>
      <c r="E89" s="400">
        <f aca="true" t="shared" si="22" ref="E89:AA89">SUM(E90:E94)</f>
        <v>0</v>
      </c>
      <c r="F89" s="400">
        <f t="shared" si="22"/>
        <v>0</v>
      </c>
      <c r="G89" s="400"/>
      <c r="H89" s="400">
        <f t="shared" si="22"/>
        <v>0</v>
      </c>
      <c r="I89" s="400"/>
      <c r="J89" s="400">
        <f t="shared" si="22"/>
        <v>144</v>
      </c>
      <c r="K89" s="400">
        <f t="shared" si="22"/>
        <v>0</v>
      </c>
      <c r="L89" s="400">
        <f t="shared" si="22"/>
        <v>0</v>
      </c>
      <c r="M89" s="400">
        <f t="shared" si="22"/>
        <v>1</v>
      </c>
      <c r="N89" s="400">
        <f t="shared" si="22"/>
        <v>0</v>
      </c>
      <c r="O89" s="400">
        <f t="shared" si="22"/>
        <v>5</v>
      </c>
      <c r="P89" s="400">
        <f t="shared" si="22"/>
        <v>0</v>
      </c>
      <c r="Q89" s="400">
        <f t="shared" si="22"/>
        <v>28</v>
      </c>
      <c r="R89" s="400">
        <f t="shared" si="22"/>
        <v>54</v>
      </c>
      <c r="S89" s="400">
        <f t="shared" si="22"/>
        <v>46</v>
      </c>
      <c r="T89" s="400">
        <f t="shared" si="22"/>
        <v>10</v>
      </c>
      <c r="U89" s="400">
        <f t="shared" si="22"/>
        <v>0</v>
      </c>
      <c r="V89" s="400">
        <f t="shared" si="22"/>
        <v>0</v>
      </c>
      <c r="W89" s="400">
        <f t="shared" si="22"/>
        <v>0</v>
      </c>
      <c r="X89" s="400">
        <f t="shared" si="22"/>
        <v>0</v>
      </c>
      <c r="Y89" s="400">
        <f t="shared" si="22"/>
        <v>0</v>
      </c>
      <c r="Z89" s="400">
        <f t="shared" si="22"/>
        <v>0</v>
      </c>
      <c r="AA89" s="400">
        <f t="shared" si="22"/>
        <v>0</v>
      </c>
      <c r="AB89" s="400">
        <f>SUM(AB90:AB94)</f>
        <v>0</v>
      </c>
      <c r="AC89" s="400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09"/>
      <c r="AQ89" s="409"/>
      <c r="AR89" s="409"/>
      <c r="AS89" s="409"/>
      <c r="AT89" s="409"/>
      <c r="AU89" s="409"/>
      <c r="AV89" s="409"/>
      <c r="AW89" s="409"/>
      <c r="AX89" s="409"/>
      <c r="AY89" s="409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/>
      <c r="BX89" s="409"/>
      <c r="BY89" s="409"/>
    </row>
    <row r="90" spans="1:77" s="399" customFormat="1" ht="18" customHeight="1">
      <c r="A90" s="407" t="s">
        <v>631</v>
      </c>
      <c r="B90" s="418">
        <f t="shared" si="8"/>
        <v>42</v>
      </c>
      <c r="C90" s="405">
        <f t="shared" si="17"/>
        <v>0</v>
      </c>
      <c r="D90" s="400">
        <v>0</v>
      </c>
      <c r="E90" s="400">
        <v>0</v>
      </c>
      <c r="F90" s="400">
        <v>0</v>
      </c>
      <c r="G90" s="400"/>
      <c r="H90" s="400">
        <v>0</v>
      </c>
      <c r="I90" s="412"/>
      <c r="J90" s="400">
        <f>SUM(K90:W90)</f>
        <v>42</v>
      </c>
      <c r="K90" s="400">
        <v>0</v>
      </c>
      <c r="L90" s="400">
        <v>0</v>
      </c>
      <c r="M90" s="400">
        <v>1</v>
      </c>
      <c r="N90" s="400">
        <v>0</v>
      </c>
      <c r="O90" s="400">
        <v>1</v>
      </c>
      <c r="P90" s="400">
        <v>0</v>
      </c>
      <c r="Q90" s="400">
        <v>6</v>
      </c>
      <c r="R90" s="400">
        <v>13</v>
      </c>
      <c r="S90" s="400">
        <v>16</v>
      </c>
      <c r="T90" s="400">
        <v>5</v>
      </c>
      <c r="U90" s="400">
        <v>0</v>
      </c>
      <c r="V90" s="400">
        <v>0</v>
      </c>
      <c r="W90" s="400">
        <v>0</v>
      </c>
      <c r="X90" s="400">
        <v>0</v>
      </c>
      <c r="Y90" s="400">
        <v>0</v>
      </c>
      <c r="Z90" s="400">
        <v>0</v>
      </c>
      <c r="AA90" s="400">
        <v>0</v>
      </c>
      <c r="AB90" s="400">
        <v>0</v>
      </c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  <c r="BV90" s="400"/>
      <c r="BW90" s="400"/>
      <c r="BX90" s="400"/>
      <c r="BY90" s="400"/>
    </row>
    <row r="91" spans="1:77" s="399" customFormat="1" ht="18" customHeight="1">
      <c r="A91" s="407" t="s">
        <v>632</v>
      </c>
      <c r="B91" s="418">
        <f t="shared" si="8"/>
        <v>31</v>
      </c>
      <c r="C91" s="405">
        <f t="shared" si="17"/>
        <v>0</v>
      </c>
      <c r="D91" s="400">
        <v>0</v>
      </c>
      <c r="E91" s="400">
        <v>0</v>
      </c>
      <c r="F91" s="400">
        <v>0</v>
      </c>
      <c r="G91" s="400"/>
      <c r="H91" s="400">
        <v>0</v>
      </c>
      <c r="I91" s="411"/>
      <c r="J91" s="400">
        <f>SUM(K91:W91)</f>
        <v>31</v>
      </c>
      <c r="K91" s="400">
        <v>0</v>
      </c>
      <c r="L91" s="400">
        <v>0</v>
      </c>
      <c r="M91" s="400">
        <v>0</v>
      </c>
      <c r="N91" s="400">
        <v>0</v>
      </c>
      <c r="O91" s="400">
        <v>1</v>
      </c>
      <c r="P91" s="400">
        <v>0</v>
      </c>
      <c r="Q91" s="400">
        <v>6</v>
      </c>
      <c r="R91" s="400">
        <v>9</v>
      </c>
      <c r="S91" s="400">
        <v>14</v>
      </c>
      <c r="T91" s="400">
        <v>1</v>
      </c>
      <c r="U91" s="400">
        <v>0</v>
      </c>
      <c r="V91" s="400">
        <v>0</v>
      </c>
      <c r="W91" s="400">
        <v>0</v>
      </c>
      <c r="X91" s="400">
        <v>0</v>
      </c>
      <c r="Y91" s="400">
        <v>0</v>
      </c>
      <c r="Z91" s="400">
        <v>0</v>
      </c>
      <c r="AA91" s="400">
        <v>0</v>
      </c>
      <c r="AB91" s="400">
        <v>0</v>
      </c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</row>
    <row r="92" spans="1:77" s="399" customFormat="1" ht="18" customHeight="1">
      <c r="A92" s="407" t="s">
        <v>633</v>
      </c>
      <c r="B92" s="418">
        <f t="shared" si="8"/>
        <v>30</v>
      </c>
      <c r="C92" s="405">
        <f t="shared" si="17"/>
        <v>0</v>
      </c>
      <c r="D92" s="400">
        <v>0</v>
      </c>
      <c r="E92" s="400">
        <v>0</v>
      </c>
      <c r="F92" s="400">
        <v>0</v>
      </c>
      <c r="G92" s="400"/>
      <c r="H92" s="400">
        <v>0</v>
      </c>
      <c r="I92" s="411"/>
      <c r="J92" s="400">
        <f>SUM(K92:W92)</f>
        <v>30</v>
      </c>
      <c r="K92" s="400">
        <v>0</v>
      </c>
      <c r="L92" s="400">
        <v>0</v>
      </c>
      <c r="M92" s="400">
        <v>0</v>
      </c>
      <c r="N92" s="400">
        <v>0</v>
      </c>
      <c r="O92" s="400">
        <v>1</v>
      </c>
      <c r="P92" s="400">
        <v>0</v>
      </c>
      <c r="Q92" s="400">
        <v>6</v>
      </c>
      <c r="R92" s="400">
        <v>12</v>
      </c>
      <c r="S92" s="400">
        <v>7</v>
      </c>
      <c r="T92" s="400">
        <v>4</v>
      </c>
      <c r="U92" s="400">
        <v>0</v>
      </c>
      <c r="V92" s="400">
        <v>0</v>
      </c>
      <c r="W92" s="400">
        <v>0</v>
      </c>
      <c r="X92" s="400">
        <v>0</v>
      </c>
      <c r="Y92" s="400">
        <v>0</v>
      </c>
      <c r="Z92" s="400">
        <v>0</v>
      </c>
      <c r="AA92" s="400">
        <v>0</v>
      </c>
      <c r="AB92" s="400">
        <v>0</v>
      </c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  <c r="BY92" s="400"/>
    </row>
    <row r="93" spans="1:77" s="399" customFormat="1" ht="18" customHeight="1">
      <c r="A93" s="407" t="s">
        <v>634</v>
      </c>
      <c r="B93" s="418">
        <f t="shared" si="8"/>
        <v>21</v>
      </c>
      <c r="C93" s="405"/>
      <c r="D93" s="406">
        <v>0</v>
      </c>
      <c r="E93" s="406">
        <v>0</v>
      </c>
      <c r="F93" s="406">
        <v>0</v>
      </c>
      <c r="G93" s="406"/>
      <c r="H93" s="406">
        <v>0</v>
      </c>
      <c r="I93" s="405"/>
      <c r="J93" s="400">
        <f>SUM(K93:W93)</f>
        <v>21</v>
      </c>
      <c r="K93" s="400">
        <v>0</v>
      </c>
      <c r="L93" s="400">
        <v>0</v>
      </c>
      <c r="M93" s="400">
        <v>0</v>
      </c>
      <c r="N93" s="400">
        <v>0</v>
      </c>
      <c r="O93" s="400">
        <v>1</v>
      </c>
      <c r="P93" s="400">
        <v>0</v>
      </c>
      <c r="Q93" s="400">
        <v>5</v>
      </c>
      <c r="R93" s="400">
        <v>10</v>
      </c>
      <c r="S93" s="400">
        <v>5</v>
      </c>
      <c r="T93" s="400">
        <v>0</v>
      </c>
      <c r="U93" s="400">
        <v>0</v>
      </c>
      <c r="V93" s="400">
        <v>0</v>
      </c>
      <c r="W93" s="400">
        <v>0</v>
      </c>
      <c r="X93" s="400">
        <v>0</v>
      </c>
      <c r="Y93" s="400">
        <v>0</v>
      </c>
      <c r="Z93" s="400">
        <v>0</v>
      </c>
      <c r="AA93" s="400">
        <v>0</v>
      </c>
      <c r="AB93" s="400">
        <v>0</v>
      </c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  <c r="BP93" s="400"/>
      <c r="BQ93" s="400"/>
      <c r="BR93" s="400"/>
      <c r="BS93" s="400"/>
      <c r="BT93" s="400"/>
      <c r="BU93" s="400"/>
      <c r="BV93" s="400"/>
      <c r="BW93" s="400"/>
      <c r="BX93" s="400"/>
      <c r="BY93" s="400"/>
    </row>
    <row r="94" spans="1:77" s="399" customFormat="1" ht="18" customHeight="1">
      <c r="A94" s="407" t="s">
        <v>635</v>
      </c>
      <c r="B94" s="418">
        <f t="shared" si="8"/>
        <v>20</v>
      </c>
      <c r="C94" s="405"/>
      <c r="D94" s="406">
        <v>0</v>
      </c>
      <c r="E94" s="406">
        <v>0</v>
      </c>
      <c r="F94" s="406">
        <v>0</v>
      </c>
      <c r="G94" s="406"/>
      <c r="H94" s="406">
        <v>0</v>
      </c>
      <c r="I94" s="405"/>
      <c r="J94" s="400">
        <f>SUM(K94:W94)</f>
        <v>20</v>
      </c>
      <c r="K94" s="400">
        <v>0</v>
      </c>
      <c r="L94" s="400">
        <v>0</v>
      </c>
      <c r="M94" s="400">
        <v>0</v>
      </c>
      <c r="N94" s="400">
        <v>0</v>
      </c>
      <c r="O94" s="400">
        <v>1</v>
      </c>
      <c r="P94" s="400">
        <v>0</v>
      </c>
      <c r="Q94" s="400">
        <v>5</v>
      </c>
      <c r="R94" s="400">
        <v>10</v>
      </c>
      <c r="S94" s="400">
        <v>4</v>
      </c>
      <c r="T94" s="400">
        <v>0</v>
      </c>
      <c r="U94" s="400">
        <v>0</v>
      </c>
      <c r="V94" s="400">
        <v>0</v>
      </c>
      <c r="W94" s="400">
        <v>0</v>
      </c>
      <c r="X94" s="400">
        <v>0</v>
      </c>
      <c r="Y94" s="400">
        <v>0</v>
      </c>
      <c r="Z94" s="400">
        <v>0</v>
      </c>
      <c r="AA94" s="400">
        <v>0</v>
      </c>
      <c r="AB94" s="400">
        <v>0</v>
      </c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400"/>
      <c r="BP94" s="400"/>
      <c r="BQ94" s="400"/>
      <c r="BR94" s="400"/>
      <c r="BS94" s="400"/>
      <c r="BT94" s="400"/>
      <c r="BU94" s="400"/>
      <c r="BV94" s="400"/>
      <c r="BW94" s="400"/>
      <c r="BX94" s="400"/>
      <c r="BY94" s="400"/>
    </row>
    <row r="95" spans="1:77" s="408" customFormat="1" ht="18" customHeight="1">
      <c r="A95" s="410" t="s">
        <v>636</v>
      </c>
      <c r="B95" s="418">
        <f t="shared" si="8"/>
        <v>30</v>
      </c>
      <c r="C95" s="405"/>
      <c r="D95" s="406">
        <f>SUM(D96:D98)</f>
        <v>0</v>
      </c>
      <c r="E95" s="406">
        <f aca="true" t="shared" si="23" ref="E95:AA95">SUM(E96:E98)</f>
        <v>0</v>
      </c>
      <c r="F95" s="406">
        <f t="shared" si="23"/>
        <v>0</v>
      </c>
      <c r="G95" s="406"/>
      <c r="H95" s="406">
        <f t="shared" si="23"/>
        <v>0</v>
      </c>
      <c r="I95" s="406"/>
      <c r="J95" s="406">
        <f t="shared" si="23"/>
        <v>30</v>
      </c>
      <c r="K95" s="406">
        <f t="shared" si="23"/>
        <v>0</v>
      </c>
      <c r="L95" s="406">
        <f t="shared" si="23"/>
        <v>0</v>
      </c>
      <c r="M95" s="406">
        <f t="shared" si="23"/>
        <v>1</v>
      </c>
      <c r="N95" s="406">
        <f t="shared" si="23"/>
        <v>0</v>
      </c>
      <c r="O95" s="406">
        <f t="shared" si="23"/>
        <v>3</v>
      </c>
      <c r="P95" s="406">
        <f t="shared" si="23"/>
        <v>0</v>
      </c>
      <c r="Q95" s="406">
        <f t="shared" si="23"/>
        <v>7</v>
      </c>
      <c r="R95" s="406">
        <f t="shared" si="23"/>
        <v>6</v>
      </c>
      <c r="S95" s="406">
        <f t="shared" si="23"/>
        <v>9</v>
      </c>
      <c r="T95" s="406">
        <f t="shared" si="23"/>
        <v>4</v>
      </c>
      <c r="U95" s="406">
        <f t="shared" si="23"/>
        <v>0</v>
      </c>
      <c r="V95" s="406">
        <f t="shared" si="23"/>
        <v>0</v>
      </c>
      <c r="W95" s="406">
        <f t="shared" si="23"/>
        <v>0</v>
      </c>
      <c r="X95" s="406">
        <f t="shared" si="23"/>
        <v>0</v>
      </c>
      <c r="Y95" s="406">
        <f t="shared" si="23"/>
        <v>0</v>
      </c>
      <c r="Z95" s="406">
        <f t="shared" si="23"/>
        <v>0</v>
      </c>
      <c r="AA95" s="406">
        <f t="shared" si="23"/>
        <v>0</v>
      </c>
      <c r="AB95" s="406">
        <f>SUM(AB96:AB98)</f>
        <v>0</v>
      </c>
      <c r="AC95" s="400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  <c r="AW95" s="409"/>
      <c r="AX95" s="409"/>
      <c r="AY95" s="409"/>
      <c r="AZ95" s="409"/>
      <c r="BA95" s="409"/>
      <c r="BB95" s="409"/>
      <c r="BC95" s="409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/>
      <c r="BN95" s="409"/>
      <c r="BO95" s="409"/>
      <c r="BP95" s="409"/>
      <c r="BQ95" s="409"/>
      <c r="BR95" s="409"/>
      <c r="BS95" s="409"/>
      <c r="BT95" s="409"/>
      <c r="BU95" s="409"/>
      <c r="BV95" s="409"/>
      <c r="BW95" s="409"/>
      <c r="BX95" s="409"/>
      <c r="BY95" s="409"/>
    </row>
    <row r="96" spans="1:77" s="399" customFormat="1" ht="18" customHeight="1">
      <c r="A96" s="407" t="s">
        <v>637</v>
      </c>
      <c r="B96" s="418">
        <f t="shared" si="8"/>
        <v>13</v>
      </c>
      <c r="C96" s="405"/>
      <c r="D96" s="406">
        <v>0</v>
      </c>
      <c r="E96" s="406">
        <v>0</v>
      </c>
      <c r="F96" s="406">
        <v>0</v>
      </c>
      <c r="G96" s="406"/>
      <c r="H96" s="406">
        <v>0</v>
      </c>
      <c r="I96" s="405">
        <v>0</v>
      </c>
      <c r="J96" s="400">
        <f>SUM(K96:W96)</f>
        <v>13</v>
      </c>
      <c r="K96" s="400">
        <v>0</v>
      </c>
      <c r="L96" s="400">
        <v>0</v>
      </c>
      <c r="M96" s="400">
        <v>1</v>
      </c>
      <c r="N96" s="400">
        <v>0</v>
      </c>
      <c r="O96" s="400">
        <v>1</v>
      </c>
      <c r="P96" s="400">
        <v>0</v>
      </c>
      <c r="Q96" s="400">
        <v>3</v>
      </c>
      <c r="R96" s="400">
        <v>3</v>
      </c>
      <c r="S96" s="400">
        <v>3</v>
      </c>
      <c r="T96" s="400">
        <v>2</v>
      </c>
      <c r="U96" s="400">
        <v>0</v>
      </c>
      <c r="V96" s="400">
        <v>0</v>
      </c>
      <c r="W96" s="400">
        <v>0</v>
      </c>
      <c r="X96" s="400">
        <v>0</v>
      </c>
      <c r="Y96" s="400">
        <v>0</v>
      </c>
      <c r="Z96" s="400">
        <v>0</v>
      </c>
      <c r="AA96" s="400">
        <v>0</v>
      </c>
      <c r="AB96" s="400">
        <v>0</v>
      </c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400"/>
      <c r="BP96" s="400"/>
      <c r="BQ96" s="400"/>
      <c r="BR96" s="400"/>
      <c r="BS96" s="400"/>
      <c r="BT96" s="400"/>
      <c r="BU96" s="400"/>
      <c r="BV96" s="400"/>
      <c r="BW96" s="400"/>
      <c r="BX96" s="400"/>
      <c r="BY96" s="400"/>
    </row>
    <row r="97" spans="1:77" s="399" customFormat="1" ht="18" customHeight="1">
      <c r="A97" s="407" t="s">
        <v>638</v>
      </c>
      <c r="B97" s="418">
        <f aca="true" t="shared" si="24" ref="B97:B108">SUM(D97+E97+F97+J97+X97+Y97+Z97+AA97+AB97+H97)</f>
        <v>10</v>
      </c>
      <c r="C97" s="405"/>
      <c r="D97" s="406">
        <v>0</v>
      </c>
      <c r="E97" s="406">
        <v>0</v>
      </c>
      <c r="F97" s="406">
        <v>0</v>
      </c>
      <c r="G97" s="406"/>
      <c r="H97" s="406">
        <v>0</v>
      </c>
      <c r="I97" s="405"/>
      <c r="J97" s="400">
        <f>SUM(K97:W97)</f>
        <v>10</v>
      </c>
      <c r="K97" s="400">
        <v>0</v>
      </c>
      <c r="L97" s="400">
        <v>0</v>
      </c>
      <c r="M97" s="400">
        <v>0</v>
      </c>
      <c r="N97" s="400">
        <v>0</v>
      </c>
      <c r="O97" s="400">
        <v>1</v>
      </c>
      <c r="P97" s="400">
        <v>0</v>
      </c>
      <c r="Q97" s="400">
        <v>2</v>
      </c>
      <c r="R97" s="400">
        <v>2</v>
      </c>
      <c r="S97" s="400">
        <v>4</v>
      </c>
      <c r="T97" s="400">
        <v>1</v>
      </c>
      <c r="U97" s="400">
        <v>0</v>
      </c>
      <c r="V97" s="400">
        <v>0</v>
      </c>
      <c r="W97" s="400">
        <v>0</v>
      </c>
      <c r="X97" s="400">
        <v>0</v>
      </c>
      <c r="Y97" s="400">
        <v>0</v>
      </c>
      <c r="Z97" s="400">
        <v>0</v>
      </c>
      <c r="AA97" s="400">
        <v>0</v>
      </c>
      <c r="AB97" s="400">
        <v>0</v>
      </c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0"/>
      <c r="BS97" s="400"/>
      <c r="BT97" s="400"/>
      <c r="BU97" s="400"/>
      <c r="BV97" s="400"/>
      <c r="BW97" s="400"/>
      <c r="BX97" s="400"/>
      <c r="BY97" s="400"/>
    </row>
    <row r="98" spans="1:77" s="399" customFormat="1" ht="18" customHeight="1">
      <c r="A98" s="407" t="s">
        <v>639</v>
      </c>
      <c r="B98" s="418">
        <f t="shared" si="24"/>
        <v>7</v>
      </c>
      <c r="C98" s="405"/>
      <c r="D98" s="406">
        <v>0</v>
      </c>
      <c r="E98" s="406">
        <v>0</v>
      </c>
      <c r="F98" s="406">
        <v>0</v>
      </c>
      <c r="G98" s="406"/>
      <c r="H98" s="406">
        <v>0</v>
      </c>
      <c r="I98" s="405"/>
      <c r="J98" s="400">
        <f>SUM(K98:W98)</f>
        <v>7</v>
      </c>
      <c r="K98" s="400">
        <v>0</v>
      </c>
      <c r="L98" s="400">
        <v>0</v>
      </c>
      <c r="M98" s="400">
        <v>0</v>
      </c>
      <c r="N98" s="400">
        <v>0</v>
      </c>
      <c r="O98" s="400">
        <v>1</v>
      </c>
      <c r="P98" s="400">
        <v>0</v>
      </c>
      <c r="Q98" s="400">
        <v>2</v>
      </c>
      <c r="R98" s="400">
        <v>1</v>
      </c>
      <c r="S98" s="400">
        <v>2</v>
      </c>
      <c r="T98" s="400">
        <v>1</v>
      </c>
      <c r="U98" s="400">
        <v>0</v>
      </c>
      <c r="V98" s="400">
        <v>0</v>
      </c>
      <c r="W98" s="400">
        <v>0</v>
      </c>
      <c r="X98" s="400">
        <v>0</v>
      </c>
      <c r="Y98" s="400">
        <v>0</v>
      </c>
      <c r="Z98" s="400">
        <v>0</v>
      </c>
      <c r="AA98" s="400">
        <v>0</v>
      </c>
      <c r="AB98" s="400">
        <v>0</v>
      </c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/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400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400"/>
      <c r="BP98" s="400"/>
      <c r="BQ98" s="400"/>
      <c r="BR98" s="400"/>
      <c r="BS98" s="400"/>
      <c r="BT98" s="400"/>
      <c r="BU98" s="400"/>
      <c r="BV98" s="400"/>
      <c r="BW98" s="400"/>
      <c r="BX98" s="400"/>
      <c r="BY98" s="400"/>
    </row>
    <row r="99" spans="1:77" s="399" customFormat="1" ht="18" customHeight="1">
      <c r="A99" s="410" t="s">
        <v>640</v>
      </c>
      <c r="B99" s="418">
        <f t="shared" si="24"/>
        <v>40</v>
      </c>
      <c r="C99" s="405"/>
      <c r="D99" s="406">
        <f>SUM(D100:D102)</f>
        <v>0</v>
      </c>
      <c r="E99" s="406">
        <f aca="true" t="shared" si="25" ref="E99:AB99">SUM(E100:E102)</f>
        <v>0</v>
      </c>
      <c r="F99" s="406">
        <f t="shared" si="25"/>
        <v>0</v>
      </c>
      <c r="G99" s="406"/>
      <c r="H99" s="406">
        <f t="shared" si="25"/>
        <v>0</v>
      </c>
      <c r="I99" s="406"/>
      <c r="J99" s="406">
        <f t="shared" si="25"/>
        <v>40</v>
      </c>
      <c r="K99" s="406">
        <f t="shared" si="25"/>
        <v>0</v>
      </c>
      <c r="L99" s="406">
        <f t="shared" si="25"/>
        <v>0</v>
      </c>
      <c r="M99" s="406">
        <f t="shared" si="25"/>
        <v>1</v>
      </c>
      <c r="N99" s="406">
        <f t="shared" si="25"/>
        <v>0</v>
      </c>
      <c r="O99" s="406">
        <f t="shared" si="25"/>
        <v>3</v>
      </c>
      <c r="P99" s="406">
        <f t="shared" si="25"/>
        <v>0</v>
      </c>
      <c r="Q99" s="406">
        <f t="shared" si="25"/>
        <v>8</v>
      </c>
      <c r="R99" s="406">
        <f t="shared" si="25"/>
        <v>13</v>
      </c>
      <c r="S99" s="406">
        <f t="shared" si="25"/>
        <v>14</v>
      </c>
      <c r="T99" s="406">
        <f t="shared" si="25"/>
        <v>1</v>
      </c>
      <c r="U99" s="406">
        <f t="shared" si="25"/>
        <v>0</v>
      </c>
      <c r="V99" s="406">
        <f t="shared" si="25"/>
        <v>0</v>
      </c>
      <c r="W99" s="406">
        <f t="shared" si="25"/>
        <v>0</v>
      </c>
      <c r="X99" s="406">
        <f t="shared" si="25"/>
        <v>0</v>
      </c>
      <c r="Y99" s="406">
        <f t="shared" si="25"/>
        <v>0</v>
      </c>
      <c r="Z99" s="406">
        <f t="shared" si="25"/>
        <v>0</v>
      </c>
      <c r="AA99" s="406">
        <f t="shared" si="25"/>
        <v>0</v>
      </c>
      <c r="AB99" s="406">
        <f t="shared" si="25"/>
        <v>0</v>
      </c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0"/>
    </row>
    <row r="100" spans="1:77" s="399" customFormat="1" ht="18" customHeight="1">
      <c r="A100" s="407" t="s">
        <v>641</v>
      </c>
      <c r="B100" s="418">
        <f t="shared" si="24"/>
        <v>13</v>
      </c>
      <c r="C100" s="405"/>
      <c r="D100" s="406">
        <v>0</v>
      </c>
      <c r="E100" s="406">
        <v>0</v>
      </c>
      <c r="F100" s="406">
        <v>0</v>
      </c>
      <c r="G100" s="406"/>
      <c r="H100" s="406">
        <v>0</v>
      </c>
      <c r="I100" s="405"/>
      <c r="J100" s="400">
        <f>SUM(K100:W100)</f>
        <v>13</v>
      </c>
      <c r="K100" s="400">
        <v>0</v>
      </c>
      <c r="L100" s="400">
        <v>0</v>
      </c>
      <c r="M100" s="400">
        <v>1</v>
      </c>
      <c r="N100" s="400">
        <v>0</v>
      </c>
      <c r="O100" s="400">
        <v>1</v>
      </c>
      <c r="P100" s="400">
        <v>0</v>
      </c>
      <c r="Q100" s="400">
        <v>3</v>
      </c>
      <c r="R100" s="400">
        <v>5</v>
      </c>
      <c r="S100" s="400">
        <v>3</v>
      </c>
      <c r="T100" s="400">
        <v>0</v>
      </c>
      <c r="U100" s="400">
        <v>0</v>
      </c>
      <c r="V100" s="400">
        <v>0</v>
      </c>
      <c r="W100" s="400">
        <v>0</v>
      </c>
      <c r="X100" s="400">
        <v>0</v>
      </c>
      <c r="Y100" s="400">
        <v>0</v>
      </c>
      <c r="Z100" s="400">
        <v>0</v>
      </c>
      <c r="AA100" s="400">
        <v>0</v>
      </c>
      <c r="AB100" s="400">
        <v>0</v>
      </c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0"/>
      <c r="BX100" s="400"/>
      <c r="BY100" s="400"/>
    </row>
    <row r="101" spans="1:77" s="399" customFormat="1" ht="18" customHeight="1">
      <c r="A101" s="407" t="s">
        <v>642</v>
      </c>
      <c r="B101" s="418">
        <f t="shared" si="24"/>
        <v>13</v>
      </c>
      <c r="C101" s="405"/>
      <c r="D101" s="406">
        <v>0</v>
      </c>
      <c r="E101" s="406">
        <v>0</v>
      </c>
      <c r="F101" s="406">
        <v>0</v>
      </c>
      <c r="G101" s="406"/>
      <c r="H101" s="406">
        <v>0</v>
      </c>
      <c r="I101" s="405"/>
      <c r="J101" s="400">
        <f>SUM(K101:W101)</f>
        <v>13</v>
      </c>
      <c r="K101" s="400">
        <v>0</v>
      </c>
      <c r="L101" s="400">
        <v>0</v>
      </c>
      <c r="M101" s="400">
        <v>0</v>
      </c>
      <c r="N101" s="400">
        <v>0</v>
      </c>
      <c r="O101" s="400">
        <v>1</v>
      </c>
      <c r="P101" s="400">
        <v>0</v>
      </c>
      <c r="Q101" s="400">
        <v>3</v>
      </c>
      <c r="R101" s="400">
        <v>4</v>
      </c>
      <c r="S101" s="400">
        <v>5</v>
      </c>
      <c r="T101" s="400">
        <v>0</v>
      </c>
      <c r="U101" s="400">
        <v>0</v>
      </c>
      <c r="V101" s="400">
        <v>0</v>
      </c>
      <c r="W101" s="400">
        <v>0</v>
      </c>
      <c r="X101" s="400">
        <v>0</v>
      </c>
      <c r="Y101" s="400">
        <v>0</v>
      </c>
      <c r="Z101" s="400">
        <v>0</v>
      </c>
      <c r="AA101" s="400">
        <v>0</v>
      </c>
      <c r="AB101" s="400">
        <v>0</v>
      </c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0"/>
      <c r="BS101" s="400"/>
      <c r="BT101" s="400"/>
      <c r="BU101" s="400"/>
      <c r="BV101" s="400"/>
      <c r="BW101" s="400"/>
      <c r="BX101" s="400"/>
      <c r="BY101" s="400"/>
    </row>
    <row r="102" spans="1:77" s="399" customFormat="1" ht="18" customHeight="1">
      <c r="A102" s="407" t="s">
        <v>643</v>
      </c>
      <c r="B102" s="418">
        <f t="shared" si="24"/>
        <v>14</v>
      </c>
      <c r="C102" s="405"/>
      <c r="D102" s="406">
        <v>0</v>
      </c>
      <c r="E102" s="406">
        <v>0</v>
      </c>
      <c r="F102" s="406">
        <v>0</v>
      </c>
      <c r="G102" s="406"/>
      <c r="H102" s="406">
        <v>0</v>
      </c>
      <c r="I102" s="405"/>
      <c r="J102" s="400">
        <f>SUM(K102:W102)</f>
        <v>14</v>
      </c>
      <c r="K102" s="400">
        <v>0</v>
      </c>
      <c r="L102" s="400">
        <v>0</v>
      </c>
      <c r="M102" s="400">
        <v>0</v>
      </c>
      <c r="N102" s="400">
        <v>0</v>
      </c>
      <c r="O102" s="400">
        <v>1</v>
      </c>
      <c r="P102" s="400">
        <v>0</v>
      </c>
      <c r="Q102" s="400">
        <v>2</v>
      </c>
      <c r="R102" s="400">
        <v>4</v>
      </c>
      <c r="S102" s="400">
        <v>6</v>
      </c>
      <c r="T102" s="400">
        <v>1</v>
      </c>
      <c r="U102" s="400">
        <v>0</v>
      </c>
      <c r="V102" s="400">
        <v>0</v>
      </c>
      <c r="W102" s="400">
        <v>0</v>
      </c>
      <c r="X102" s="400">
        <v>0</v>
      </c>
      <c r="Y102" s="400">
        <v>0</v>
      </c>
      <c r="Z102" s="400">
        <v>0</v>
      </c>
      <c r="AA102" s="400">
        <v>0</v>
      </c>
      <c r="AB102" s="400">
        <v>0</v>
      </c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0"/>
      <c r="BS102" s="400"/>
      <c r="BT102" s="400"/>
      <c r="BU102" s="400"/>
      <c r="BV102" s="400"/>
      <c r="BW102" s="400"/>
      <c r="BX102" s="400"/>
      <c r="BY102" s="400"/>
    </row>
    <row r="103" spans="1:77" s="408" customFormat="1" ht="18" customHeight="1">
      <c r="A103" s="410" t="s">
        <v>644</v>
      </c>
      <c r="B103" s="418">
        <f t="shared" si="24"/>
        <v>176</v>
      </c>
      <c r="C103" s="405">
        <f aca="true" t="shared" si="26" ref="C103:C109">SUM(G103+I103)</f>
        <v>0</v>
      </c>
      <c r="D103" s="400">
        <f>SUM(D104:D109)</f>
        <v>0</v>
      </c>
      <c r="E103" s="400">
        <f aca="true" t="shared" si="27" ref="E103:AA103">SUM(E104:E109)</f>
        <v>0</v>
      </c>
      <c r="F103" s="400">
        <f t="shared" si="27"/>
        <v>176</v>
      </c>
      <c r="G103" s="405">
        <f t="shared" si="27"/>
        <v>0</v>
      </c>
      <c r="H103" s="400">
        <f t="shared" si="27"/>
        <v>0</v>
      </c>
      <c r="I103" s="400"/>
      <c r="J103" s="400">
        <f t="shared" si="27"/>
        <v>0</v>
      </c>
      <c r="K103" s="400">
        <f t="shared" si="27"/>
        <v>0</v>
      </c>
      <c r="L103" s="400">
        <f t="shared" si="27"/>
        <v>0</v>
      </c>
      <c r="M103" s="400">
        <f t="shared" si="27"/>
        <v>0</v>
      </c>
      <c r="N103" s="400">
        <f t="shared" si="27"/>
        <v>0</v>
      </c>
      <c r="O103" s="400">
        <f t="shared" si="27"/>
        <v>0</v>
      </c>
      <c r="P103" s="400">
        <f t="shared" si="27"/>
        <v>0</v>
      </c>
      <c r="Q103" s="400">
        <f t="shared" si="27"/>
        <v>0</v>
      </c>
      <c r="R103" s="400">
        <f t="shared" si="27"/>
        <v>0</v>
      </c>
      <c r="S103" s="400">
        <f t="shared" si="27"/>
        <v>0</v>
      </c>
      <c r="T103" s="400">
        <f t="shared" si="27"/>
        <v>0</v>
      </c>
      <c r="U103" s="400">
        <f t="shared" si="27"/>
        <v>0</v>
      </c>
      <c r="V103" s="400">
        <f t="shared" si="27"/>
        <v>0</v>
      </c>
      <c r="W103" s="400">
        <f t="shared" si="27"/>
        <v>0</v>
      </c>
      <c r="X103" s="400">
        <f t="shared" si="27"/>
        <v>0</v>
      </c>
      <c r="Y103" s="400">
        <f t="shared" si="27"/>
        <v>0</v>
      </c>
      <c r="Z103" s="400">
        <f t="shared" si="27"/>
        <v>0</v>
      </c>
      <c r="AA103" s="400">
        <f t="shared" si="27"/>
        <v>0</v>
      </c>
      <c r="AB103" s="400">
        <f>SUM(AB104:AB109)</f>
        <v>0</v>
      </c>
      <c r="AC103" s="400"/>
      <c r="AD103" s="409"/>
      <c r="AE103" s="409"/>
      <c r="AF103" s="409"/>
      <c r="AG103" s="409"/>
      <c r="AH103" s="409"/>
      <c r="AI103" s="409"/>
      <c r="AJ103" s="409"/>
      <c r="AK103" s="409"/>
      <c r="AL103" s="409"/>
      <c r="AM103" s="409"/>
      <c r="AN103" s="409"/>
      <c r="AO103" s="409"/>
      <c r="AP103" s="409"/>
      <c r="AQ103" s="409"/>
      <c r="AR103" s="409"/>
      <c r="AS103" s="409"/>
      <c r="AT103" s="409"/>
      <c r="AU103" s="409"/>
      <c r="AV103" s="409"/>
      <c r="AW103" s="409"/>
      <c r="AX103" s="409"/>
      <c r="AY103" s="409"/>
      <c r="AZ103" s="409"/>
      <c r="BA103" s="409"/>
      <c r="BB103" s="409"/>
      <c r="BC103" s="409"/>
      <c r="BD103" s="409"/>
      <c r="BE103" s="409"/>
      <c r="BF103" s="409"/>
      <c r="BG103" s="409"/>
      <c r="BH103" s="409"/>
      <c r="BI103" s="409"/>
      <c r="BJ103" s="409"/>
      <c r="BK103" s="409"/>
      <c r="BL103" s="409"/>
      <c r="BM103" s="409"/>
      <c r="BN103" s="409"/>
      <c r="BO103" s="409"/>
      <c r="BP103" s="409"/>
      <c r="BQ103" s="409"/>
      <c r="BR103" s="409"/>
      <c r="BS103" s="409"/>
      <c r="BT103" s="409"/>
      <c r="BU103" s="409"/>
      <c r="BV103" s="409"/>
      <c r="BW103" s="409"/>
      <c r="BX103" s="409"/>
      <c r="BY103" s="409"/>
    </row>
    <row r="104" spans="1:77" s="399" customFormat="1" ht="18" customHeight="1">
      <c r="A104" s="407" t="s">
        <v>645</v>
      </c>
      <c r="B104" s="418">
        <f t="shared" si="24"/>
        <v>26</v>
      </c>
      <c r="C104" s="405">
        <f t="shared" si="26"/>
        <v>0</v>
      </c>
      <c r="D104" s="406">
        <v>0</v>
      </c>
      <c r="E104" s="406">
        <v>0</v>
      </c>
      <c r="F104" s="400">
        <v>26</v>
      </c>
      <c r="G104" s="405"/>
      <c r="H104" s="406">
        <v>0</v>
      </c>
      <c r="I104" s="405"/>
      <c r="J104" s="400">
        <f aca="true" t="shared" si="28" ref="J104:J109">SUM(K104:W104)</f>
        <v>0</v>
      </c>
      <c r="K104" s="400">
        <v>0</v>
      </c>
      <c r="L104" s="400">
        <v>0</v>
      </c>
      <c r="M104" s="400">
        <v>0</v>
      </c>
      <c r="N104" s="400">
        <v>0</v>
      </c>
      <c r="O104" s="400">
        <v>0</v>
      </c>
      <c r="P104" s="400">
        <v>0</v>
      </c>
      <c r="Q104" s="400">
        <v>0</v>
      </c>
      <c r="R104" s="400">
        <v>0</v>
      </c>
      <c r="S104" s="400">
        <v>0</v>
      </c>
      <c r="T104" s="400">
        <v>0</v>
      </c>
      <c r="U104" s="400">
        <v>0</v>
      </c>
      <c r="V104" s="400">
        <v>0</v>
      </c>
      <c r="W104" s="400">
        <v>0</v>
      </c>
      <c r="X104" s="400">
        <v>0</v>
      </c>
      <c r="Y104" s="400">
        <v>0</v>
      </c>
      <c r="Z104" s="400">
        <v>0</v>
      </c>
      <c r="AA104" s="400">
        <v>0</v>
      </c>
      <c r="AB104" s="400">
        <v>0</v>
      </c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00"/>
      <c r="BY104" s="400"/>
    </row>
    <row r="105" spans="1:77" s="399" customFormat="1" ht="18" customHeight="1">
      <c r="A105" s="407" t="s">
        <v>646</v>
      </c>
      <c r="B105" s="418">
        <f t="shared" si="24"/>
        <v>25</v>
      </c>
      <c r="C105" s="405">
        <f t="shared" si="26"/>
        <v>0</v>
      </c>
      <c r="D105" s="406">
        <v>0</v>
      </c>
      <c r="E105" s="406">
        <v>0</v>
      </c>
      <c r="F105" s="400">
        <v>25</v>
      </c>
      <c r="G105" s="405"/>
      <c r="H105" s="406">
        <v>0</v>
      </c>
      <c r="I105" s="405"/>
      <c r="J105" s="400">
        <f t="shared" si="28"/>
        <v>0</v>
      </c>
      <c r="K105" s="400">
        <v>0</v>
      </c>
      <c r="L105" s="400">
        <v>0</v>
      </c>
      <c r="M105" s="400">
        <v>0</v>
      </c>
      <c r="N105" s="400">
        <v>0</v>
      </c>
      <c r="O105" s="400">
        <v>0</v>
      </c>
      <c r="P105" s="400">
        <v>0</v>
      </c>
      <c r="Q105" s="400">
        <v>0</v>
      </c>
      <c r="R105" s="400">
        <v>0</v>
      </c>
      <c r="S105" s="400">
        <v>0</v>
      </c>
      <c r="T105" s="400">
        <v>0</v>
      </c>
      <c r="U105" s="400">
        <v>0</v>
      </c>
      <c r="V105" s="400">
        <v>0</v>
      </c>
      <c r="W105" s="400">
        <v>0</v>
      </c>
      <c r="X105" s="400">
        <v>0</v>
      </c>
      <c r="Y105" s="400">
        <v>0</v>
      </c>
      <c r="Z105" s="400">
        <v>0</v>
      </c>
      <c r="AA105" s="400">
        <v>0</v>
      </c>
      <c r="AB105" s="400">
        <v>0</v>
      </c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0"/>
      <c r="BR105" s="400"/>
      <c r="BS105" s="400"/>
      <c r="BT105" s="400"/>
      <c r="BU105" s="400"/>
      <c r="BV105" s="400"/>
      <c r="BW105" s="400"/>
      <c r="BX105" s="400"/>
      <c r="BY105" s="400"/>
    </row>
    <row r="106" spans="1:77" s="399" customFormat="1" ht="18" customHeight="1">
      <c r="A106" s="407" t="s">
        <v>647</v>
      </c>
      <c r="B106" s="418">
        <f t="shared" si="24"/>
        <v>17</v>
      </c>
      <c r="C106" s="405"/>
      <c r="D106" s="406">
        <v>0</v>
      </c>
      <c r="E106" s="406">
        <v>0</v>
      </c>
      <c r="F106" s="400">
        <v>17</v>
      </c>
      <c r="G106" s="405"/>
      <c r="H106" s="406">
        <v>0</v>
      </c>
      <c r="I106" s="405"/>
      <c r="J106" s="400">
        <f t="shared" si="28"/>
        <v>0</v>
      </c>
      <c r="K106" s="400">
        <v>0</v>
      </c>
      <c r="L106" s="400">
        <v>0</v>
      </c>
      <c r="M106" s="400">
        <v>0</v>
      </c>
      <c r="N106" s="400">
        <v>0</v>
      </c>
      <c r="O106" s="400">
        <v>0</v>
      </c>
      <c r="P106" s="400">
        <v>0</v>
      </c>
      <c r="Q106" s="400">
        <v>0</v>
      </c>
      <c r="R106" s="400">
        <v>0</v>
      </c>
      <c r="S106" s="400">
        <v>0</v>
      </c>
      <c r="T106" s="400">
        <v>0</v>
      </c>
      <c r="U106" s="400">
        <v>0</v>
      </c>
      <c r="V106" s="400">
        <v>0</v>
      </c>
      <c r="W106" s="400">
        <v>0</v>
      </c>
      <c r="X106" s="400">
        <v>0</v>
      </c>
      <c r="Y106" s="400">
        <v>0</v>
      </c>
      <c r="Z106" s="400">
        <v>0</v>
      </c>
      <c r="AA106" s="400">
        <v>0</v>
      </c>
      <c r="AB106" s="400">
        <v>0</v>
      </c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00"/>
      <c r="BY106" s="400"/>
    </row>
    <row r="107" spans="1:77" s="399" customFormat="1" ht="18" customHeight="1">
      <c r="A107" s="407" t="s">
        <v>648</v>
      </c>
      <c r="B107" s="418">
        <f t="shared" si="24"/>
        <v>51</v>
      </c>
      <c r="C107" s="405">
        <f t="shared" si="26"/>
        <v>0</v>
      </c>
      <c r="D107" s="406">
        <v>0</v>
      </c>
      <c r="E107" s="406">
        <v>0</v>
      </c>
      <c r="F107" s="400">
        <v>51</v>
      </c>
      <c r="G107" s="405"/>
      <c r="H107" s="406">
        <v>0</v>
      </c>
      <c r="I107" s="405"/>
      <c r="J107" s="400">
        <f t="shared" si="28"/>
        <v>0</v>
      </c>
      <c r="K107" s="400">
        <v>0</v>
      </c>
      <c r="L107" s="400">
        <v>0</v>
      </c>
      <c r="M107" s="400">
        <v>0</v>
      </c>
      <c r="N107" s="400">
        <v>0</v>
      </c>
      <c r="O107" s="400">
        <v>0</v>
      </c>
      <c r="P107" s="400">
        <v>0</v>
      </c>
      <c r="Q107" s="400">
        <v>0</v>
      </c>
      <c r="R107" s="400">
        <v>0</v>
      </c>
      <c r="S107" s="400">
        <v>0</v>
      </c>
      <c r="T107" s="400">
        <v>0</v>
      </c>
      <c r="U107" s="400">
        <v>0</v>
      </c>
      <c r="V107" s="400">
        <v>0</v>
      </c>
      <c r="W107" s="400">
        <v>0</v>
      </c>
      <c r="X107" s="400">
        <v>0</v>
      </c>
      <c r="Y107" s="400">
        <v>0</v>
      </c>
      <c r="Z107" s="400">
        <v>0</v>
      </c>
      <c r="AA107" s="400">
        <v>0</v>
      </c>
      <c r="AB107" s="400">
        <v>0</v>
      </c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  <c r="BY107" s="400"/>
    </row>
    <row r="108" spans="1:77" s="399" customFormat="1" ht="18" customHeight="1">
      <c r="A108" s="407" t="s">
        <v>649</v>
      </c>
      <c r="B108" s="418">
        <f t="shared" si="24"/>
        <v>45</v>
      </c>
      <c r="C108" s="405"/>
      <c r="D108" s="406">
        <v>0</v>
      </c>
      <c r="E108" s="406">
        <v>0</v>
      </c>
      <c r="F108" s="400">
        <v>45</v>
      </c>
      <c r="G108" s="405"/>
      <c r="H108" s="406">
        <v>0</v>
      </c>
      <c r="I108" s="405"/>
      <c r="J108" s="400">
        <f t="shared" si="28"/>
        <v>0</v>
      </c>
      <c r="K108" s="400">
        <v>0</v>
      </c>
      <c r="L108" s="400">
        <v>0</v>
      </c>
      <c r="M108" s="400">
        <v>0</v>
      </c>
      <c r="N108" s="400">
        <v>0</v>
      </c>
      <c r="O108" s="400">
        <v>0</v>
      </c>
      <c r="P108" s="400">
        <v>0</v>
      </c>
      <c r="Q108" s="400">
        <v>0</v>
      </c>
      <c r="R108" s="400">
        <v>0</v>
      </c>
      <c r="S108" s="400">
        <v>0</v>
      </c>
      <c r="T108" s="400">
        <v>0</v>
      </c>
      <c r="U108" s="400">
        <v>0</v>
      </c>
      <c r="V108" s="400">
        <v>0</v>
      </c>
      <c r="W108" s="400">
        <v>0</v>
      </c>
      <c r="X108" s="400">
        <v>0</v>
      </c>
      <c r="Y108" s="400">
        <v>0</v>
      </c>
      <c r="Z108" s="400">
        <v>0</v>
      </c>
      <c r="AA108" s="400">
        <v>0</v>
      </c>
      <c r="AB108" s="400">
        <v>0</v>
      </c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00"/>
      <c r="BY108" s="400"/>
    </row>
    <row r="109" spans="1:77" s="399" customFormat="1" ht="18" customHeight="1">
      <c r="A109" s="404" t="s">
        <v>650</v>
      </c>
      <c r="B109" s="466">
        <f>SUM(D109+E109+F109+J109+X109+Y109+Z109+AA109+AB109+H109)</f>
        <v>12</v>
      </c>
      <c r="C109" s="402">
        <f t="shared" si="26"/>
        <v>0</v>
      </c>
      <c r="D109" s="403">
        <v>0</v>
      </c>
      <c r="E109" s="403">
        <v>0</v>
      </c>
      <c r="F109" s="401">
        <v>12</v>
      </c>
      <c r="G109" s="402"/>
      <c r="H109" s="403">
        <v>0</v>
      </c>
      <c r="I109" s="402"/>
      <c r="J109" s="401">
        <f t="shared" si="28"/>
        <v>0</v>
      </c>
      <c r="K109" s="401">
        <v>0</v>
      </c>
      <c r="L109" s="401">
        <v>0</v>
      </c>
      <c r="M109" s="401">
        <v>0</v>
      </c>
      <c r="N109" s="401">
        <v>0</v>
      </c>
      <c r="O109" s="401">
        <v>0</v>
      </c>
      <c r="P109" s="401">
        <v>0</v>
      </c>
      <c r="Q109" s="401">
        <v>0</v>
      </c>
      <c r="R109" s="401">
        <v>0</v>
      </c>
      <c r="S109" s="401">
        <v>0</v>
      </c>
      <c r="T109" s="401">
        <v>0</v>
      </c>
      <c r="U109" s="401">
        <v>0</v>
      </c>
      <c r="V109" s="401">
        <v>0</v>
      </c>
      <c r="W109" s="401">
        <v>0</v>
      </c>
      <c r="X109" s="401">
        <v>0</v>
      </c>
      <c r="Y109" s="401">
        <v>0</v>
      </c>
      <c r="Z109" s="401">
        <v>0</v>
      </c>
      <c r="AA109" s="401">
        <v>0</v>
      </c>
      <c r="AB109" s="401">
        <v>0</v>
      </c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  <c r="BT109" s="400"/>
      <c r="BU109" s="400"/>
      <c r="BV109" s="400"/>
      <c r="BW109" s="400"/>
      <c r="BX109" s="400"/>
      <c r="BY109" s="400"/>
    </row>
    <row r="110" spans="1:77" s="395" customFormat="1" ht="15" customHeight="1">
      <c r="A110" s="560" t="s">
        <v>785</v>
      </c>
      <c r="B110" s="396"/>
      <c r="C110" s="561"/>
      <c r="D110" s="396"/>
      <c r="E110" s="396"/>
      <c r="F110" s="396"/>
      <c r="G110" s="397"/>
      <c r="H110" s="396"/>
      <c r="I110" s="397"/>
      <c r="J110" s="396"/>
      <c r="K110" s="396"/>
      <c r="L110" s="396"/>
      <c r="M110" s="396"/>
      <c r="N110" s="562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396"/>
      <c r="AK110" s="396"/>
      <c r="AL110" s="396"/>
      <c r="AM110" s="396"/>
      <c r="AN110" s="396"/>
      <c r="AO110" s="396"/>
      <c r="AP110" s="396"/>
      <c r="AQ110" s="396"/>
      <c r="AR110" s="396"/>
      <c r="AS110" s="396"/>
      <c r="AT110" s="396"/>
      <c r="AU110" s="396"/>
      <c r="AV110" s="396"/>
      <c r="AW110" s="396"/>
      <c r="AX110" s="396"/>
      <c r="AY110" s="396"/>
      <c r="AZ110" s="396"/>
      <c r="BA110" s="396"/>
      <c r="BB110" s="396"/>
      <c r="BC110" s="396"/>
      <c r="BD110" s="396"/>
      <c r="BE110" s="396"/>
      <c r="BF110" s="396"/>
      <c r="BG110" s="396"/>
      <c r="BH110" s="396"/>
      <c r="BI110" s="396"/>
      <c r="BJ110" s="396"/>
      <c r="BK110" s="396"/>
      <c r="BL110" s="396"/>
      <c r="BM110" s="396"/>
      <c r="BN110" s="396"/>
      <c r="BO110" s="396"/>
      <c r="BP110" s="396"/>
      <c r="BQ110" s="396"/>
      <c r="BR110" s="396"/>
      <c r="BS110" s="396"/>
      <c r="BT110" s="396"/>
      <c r="BU110" s="396"/>
      <c r="BV110" s="396"/>
      <c r="BW110" s="396"/>
      <c r="BX110" s="396"/>
      <c r="BY110" s="396"/>
    </row>
    <row r="111" spans="1:77" s="22" customFormat="1" ht="15" customHeight="1">
      <c r="A111" s="560" t="s">
        <v>786</v>
      </c>
      <c r="B111" s="91"/>
      <c r="C111" s="391"/>
      <c r="D111" s="91"/>
      <c r="E111" s="91"/>
      <c r="F111" s="91"/>
      <c r="G111" s="390"/>
      <c r="H111" s="91"/>
      <c r="I111" s="390"/>
      <c r="J111" s="91"/>
      <c r="K111" s="91"/>
      <c r="L111" s="91"/>
      <c r="M111" s="91"/>
      <c r="N111" s="394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1:78" s="22" customFormat="1" ht="12">
      <c r="A112" s="392"/>
      <c r="B112" s="91"/>
      <c r="C112" s="391"/>
      <c r="D112" s="91"/>
      <c r="E112" s="91"/>
      <c r="F112" s="91"/>
      <c r="G112" s="390"/>
      <c r="H112" s="91"/>
      <c r="I112" s="390"/>
      <c r="J112" s="91"/>
      <c r="K112" s="91"/>
      <c r="L112" s="91"/>
      <c r="M112" s="91"/>
      <c r="N112" s="394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</row>
    <row r="113" spans="1:78" s="22" customFormat="1" ht="12">
      <c r="A113" s="392"/>
      <c r="B113" s="91"/>
      <c r="C113" s="391"/>
      <c r="D113" s="91"/>
      <c r="E113" s="91"/>
      <c r="F113" s="91"/>
      <c r="G113" s="390"/>
      <c r="H113" s="91"/>
      <c r="I113" s="390"/>
      <c r="J113" s="91"/>
      <c r="K113" s="91"/>
      <c r="L113" s="91"/>
      <c r="M113" s="91"/>
      <c r="N113" s="394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</row>
    <row r="114" spans="1:78" s="22" customFormat="1" ht="12">
      <c r="A114" s="392"/>
      <c r="B114" s="91"/>
      <c r="C114" s="391"/>
      <c r="D114" s="91"/>
      <c r="E114" s="91"/>
      <c r="F114" s="91"/>
      <c r="G114" s="390"/>
      <c r="H114" s="91"/>
      <c r="I114" s="390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</row>
    <row r="115" spans="1:78" s="22" customFormat="1" ht="12">
      <c r="A115" s="392"/>
      <c r="B115" s="91"/>
      <c r="C115" s="391"/>
      <c r="D115" s="91"/>
      <c r="E115" s="91"/>
      <c r="F115" s="91"/>
      <c r="G115" s="390"/>
      <c r="H115" s="91"/>
      <c r="I115" s="390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</row>
    <row r="116" spans="1:78" s="22" customFormat="1" ht="12">
      <c r="A116" s="392"/>
      <c r="B116" s="91"/>
      <c r="C116" s="391"/>
      <c r="D116" s="91"/>
      <c r="E116" s="91"/>
      <c r="F116" s="91"/>
      <c r="G116" s="390"/>
      <c r="H116" s="91"/>
      <c r="I116" s="390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</row>
    <row r="117" spans="1:78" s="22" customFormat="1" ht="12">
      <c r="A117" s="392"/>
      <c r="B117" s="91"/>
      <c r="C117" s="391"/>
      <c r="D117" s="91"/>
      <c r="E117" s="91"/>
      <c r="F117" s="91"/>
      <c r="G117" s="390"/>
      <c r="H117" s="91"/>
      <c r="I117" s="390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</row>
    <row r="118" spans="1:78" s="22" customFormat="1" ht="12">
      <c r="A118" s="392"/>
      <c r="B118" s="91"/>
      <c r="C118" s="391"/>
      <c r="D118" s="91"/>
      <c r="E118" s="91"/>
      <c r="F118" s="91"/>
      <c r="G118" s="390"/>
      <c r="H118" s="91"/>
      <c r="I118" s="390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</row>
    <row r="119" spans="1:78" s="22" customFormat="1" ht="12">
      <c r="A119" s="392"/>
      <c r="B119" s="91"/>
      <c r="C119" s="391"/>
      <c r="D119" s="91"/>
      <c r="E119" s="91"/>
      <c r="F119" s="91"/>
      <c r="G119" s="390"/>
      <c r="H119" s="91"/>
      <c r="I119" s="390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</row>
    <row r="120" spans="1:78" s="22" customFormat="1" ht="12">
      <c r="A120" s="392"/>
      <c r="B120" s="91"/>
      <c r="C120" s="391"/>
      <c r="D120" s="91"/>
      <c r="E120" s="91"/>
      <c r="F120" s="91"/>
      <c r="G120" s="390"/>
      <c r="H120" s="91"/>
      <c r="I120" s="390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</row>
    <row r="121" spans="1:78" s="22" customFormat="1" ht="12">
      <c r="A121" s="392"/>
      <c r="B121" s="91"/>
      <c r="C121" s="391"/>
      <c r="D121" s="91"/>
      <c r="E121" s="91"/>
      <c r="F121" s="91"/>
      <c r="G121" s="390"/>
      <c r="H121" s="91"/>
      <c r="I121" s="390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</row>
    <row r="122" spans="1:75" s="22" customFormat="1" ht="12">
      <c r="A122" s="392"/>
      <c r="B122" s="91"/>
      <c r="C122" s="391"/>
      <c r="D122" s="91"/>
      <c r="E122" s="91"/>
      <c r="F122" s="91"/>
      <c r="G122" s="390"/>
      <c r="H122" s="91"/>
      <c r="I122" s="390"/>
      <c r="J122" s="393"/>
      <c r="K122" s="91"/>
      <c r="L122" s="91"/>
      <c r="M122" s="91"/>
      <c r="N122" s="390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  <c r="AO122" s="393"/>
      <c r="AP122" s="393"/>
      <c r="AQ122" s="393"/>
      <c r="AR122" s="393"/>
      <c r="AS122" s="393"/>
      <c r="AT122" s="393"/>
      <c r="AU122" s="393"/>
      <c r="AV122" s="393"/>
      <c r="AW122" s="393"/>
      <c r="AX122" s="393"/>
      <c r="AY122" s="393"/>
      <c r="AZ122" s="393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</row>
    <row r="123" spans="1:75" s="22" customFormat="1" ht="12">
      <c r="A123" s="392"/>
      <c r="B123" s="91"/>
      <c r="C123" s="391"/>
      <c r="D123" s="91"/>
      <c r="E123" s="91"/>
      <c r="F123" s="91"/>
      <c r="G123" s="390"/>
      <c r="H123" s="91"/>
      <c r="I123" s="390"/>
      <c r="J123" s="393"/>
      <c r="K123" s="91"/>
      <c r="L123" s="91"/>
      <c r="M123" s="91"/>
      <c r="N123" s="390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</row>
    <row r="124" spans="1:75" s="22" customFormat="1" ht="12">
      <c r="A124" s="392"/>
      <c r="B124" s="91"/>
      <c r="C124" s="391"/>
      <c r="D124" s="91"/>
      <c r="E124" s="91"/>
      <c r="F124" s="91"/>
      <c r="G124" s="390"/>
      <c r="H124" s="91"/>
      <c r="I124" s="390"/>
      <c r="J124" s="393"/>
      <c r="K124" s="91"/>
      <c r="L124" s="91"/>
      <c r="M124" s="91"/>
      <c r="N124" s="390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</row>
    <row r="125" spans="1:75" s="22" customFormat="1" ht="12">
      <c r="A125" s="392"/>
      <c r="B125" s="91"/>
      <c r="C125" s="391"/>
      <c r="D125" s="91"/>
      <c r="E125" s="91"/>
      <c r="F125" s="91"/>
      <c r="G125" s="390"/>
      <c r="H125" s="91"/>
      <c r="I125" s="390"/>
      <c r="J125" s="393"/>
      <c r="K125" s="91"/>
      <c r="L125" s="91"/>
      <c r="M125" s="91"/>
      <c r="N125" s="390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</row>
    <row r="126" spans="1:75" s="22" customFormat="1" ht="12">
      <c r="A126" s="392"/>
      <c r="B126" s="91"/>
      <c r="C126" s="391"/>
      <c r="D126" s="91"/>
      <c r="E126" s="91"/>
      <c r="F126" s="91"/>
      <c r="G126" s="390"/>
      <c r="H126" s="91"/>
      <c r="I126" s="390"/>
      <c r="J126" s="393"/>
      <c r="K126" s="91"/>
      <c r="L126" s="91"/>
      <c r="M126" s="91"/>
      <c r="N126" s="390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</row>
    <row r="127" spans="1:75" s="22" customFormat="1" ht="12">
      <c r="A127" s="392"/>
      <c r="B127" s="91"/>
      <c r="C127" s="391"/>
      <c r="D127" s="91"/>
      <c r="E127" s="91"/>
      <c r="F127" s="91"/>
      <c r="G127" s="390"/>
      <c r="H127" s="91"/>
      <c r="I127" s="390"/>
      <c r="J127" s="393"/>
      <c r="K127" s="91"/>
      <c r="L127" s="91"/>
      <c r="M127" s="91"/>
      <c r="N127" s="390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</row>
    <row r="128" spans="1:75" s="22" customFormat="1" ht="12">
      <c r="A128" s="392"/>
      <c r="B128" s="91"/>
      <c r="C128" s="391"/>
      <c r="D128" s="91"/>
      <c r="E128" s="91"/>
      <c r="F128" s="91"/>
      <c r="G128" s="390"/>
      <c r="H128" s="91"/>
      <c r="I128" s="390"/>
      <c r="J128" s="393"/>
      <c r="K128" s="91"/>
      <c r="L128" s="91"/>
      <c r="M128" s="91"/>
      <c r="N128" s="390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</row>
    <row r="129" spans="1:75" s="22" customFormat="1" ht="12">
      <c r="A129" s="392"/>
      <c r="B129" s="91"/>
      <c r="C129" s="391"/>
      <c r="D129" s="91"/>
      <c r="E129" s="91"/>
      <c r="F129" s="91"/>
      <c r="G129" s="390"/>
      <c r="H129" s="91"/>
      <c r="I129" s="390"/>
      <c r="J129" s="393"/>
      <c r="K129" s="91"/>
      <c r="L129" s="91"/>
      <c r="M129" s="91"/>
      <c r="N129" s="390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</row>
    <row r="130" spans="1:29" s="22" customFormat="1" ht="12">
      <c r="A130" s="392"/>
      <c r="B130" s="91"/>
      <c r="C130" s="391"/>
      <c r="D130" s="91"/>
      <c r="E130" s="91"/>
      <c r="F130" s="91"/>
      <c r="G130" s="390"/>
      <c r="H130" s="91"/>
      <c r="I130" s="390"/>
      <c r="J130" s="393"/>
      <c r="K130" s="91"/>
      <c r="L130" s="91"/>
      <c r="M130" s="91"/>
      <c r="N130" s="390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</row>
    <row r="131" spans="1:29" s="22" customFormat="1" ht="12">
      <c r="A131" s="392"/>
      <c r="B131" s="91"/>
      <c r="C131" s="391"/>
      <c r="D131" s="91"/>
      <c r="E131" s="91"/>
      <c r="F131" s="91"/>
      <c r="G131" s="390"/>
      <c r="H131" s="91"/>
      <c r="I131" s="390"/>
      <c r="J131" s="393"/>
      <c r="K131" s="91"/>
      <c r="L131" s="91"/>
      <c r="M131" s="91"/>
      <c r="N131" s="390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</row>
    <row r="132" spans="1:29" s="22" customFormat="1" ht="12">
      <c r="A132" s="392"/>
      <c r="B132" s="91"/>
      <c r="C132" s="391"/>
      <c r="D132" s="91"/>
      <c r="E132" s="91"/>
      <c r="F132" s="91"/>
      <c r="G132" s="390"/>
      <c r="H132" s="91"/>
      <c r="I132" s="390"/>
      <c r="J132" s="393"/>
      <c r="K132" s="91"/>
      <c r="L132" s="91"/>
      <c r="M132" s="91"/>
      <c r="N132" s="390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</row>
    <row r="133" spans="1:29" s="22" customFormat="1" ht="12">
      <c r="A133" s="392"/>
      <c r="B133" s="91"/>
      <c r="C133" s="391"/>
      <c r="D133" s="91"/>
      <c r="E133" s="91"/>
      <c r="F133" s="91"/>
      <c r="G133" s="390"/>
      <c r="H133" s="91"/>
      <c r="I133" s="390"/>
      <c r="J133" s="393"/>
      <c r="K133" s="91"/>
      <c r="L133" s="91"/>
      <c r="M133" s="91"/>
      <c r="N133" s="390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</row>
    <row r="134" spans="1:29" s="22" customFormat="1" ht="12">
      <c r="A134" s="392"/>
      <c r="B134" s="91"/>
      <c r="C134" s="391"/>
      <c r="D134" s="91"/>
      <c r="E134" s="91"/>
      <c r="F134" s="91"/>
      <c r="G134" s="390"/>
      <c r="H134" s="91"/>
      <c r="I134" s="390"/>
      <c r="J134" s="393"/>
      <c r="K134" s="91"/>
      <c r="L134" s="91"/>
      <c r="M134" s="91"/>
      <c r="N134" s="390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1:29" s="22" customFormat="1" ht="12">
      <c r="A135" s="392"/>
      <c r="B135" s="91"/>
      <c r="C135" s="391"/>
      <c r="D135" s="91"/>
      <c r="E135" s="91"/>
      <c r="F135" s="91"/>
      <c r="G135" s="390"/>
      <c r="H135" s="91"/>
      <c r="I135" s="390"/>
      <c r="J135" s="393"/>
      <c r="K135" s="91"/>
      <c r="L135" s="91"/>
      <c r="M135" s="91"/>
      <c r="N135" s="390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</row>
    <row r="136" spans="1:29" s="22" customFormat="1" ht="12">
      <c r="A136" s="392"/>
      <c r="B136" s="91"/>
      <c r="C136" s="391"/>
      <c r="D136" s="91"/>
      <c r="E136" s="91"/>
      <c r="F136" s="91"/>
      <c r="G136" s="390"/>
      <c r="H136" s="91"/>
      <c r="I136" s="390"/>
      <c r="J136" s="393"/>
      <c r="K136" s="91"/>
      <c r="L136" s="91"/>
      <c r="M136" s="91"/>
      <c r="N136" s="390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</row>
    <row r="137" spans="1:29" s="22" customFormat="1" ht="12">
      <c r="A137" s="392"/>
      <c r="B137" s="91"/>
      <c r="C137" s="391"/>
      <c r="D137" s="91"/>
      <c r="E137" s="91"/>
      <c r="F137" s="91"/>
      <c r="G137" s="390"/>
      <c r="H137" s="91"/>
      <c r="I137" s="390"/>
      <c r="J137" s="393"/>
      <c r="K137" s="91"/>
      <c r="L137" s="91"/>
      <c r="M137" s="91"/>
      <c r="N137" s="390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1:29" s="22" customFormat="1" ht="12">
      <c r="A138" s="392"/>
      <c r="B138" s="91"/>
      <c r="C138" s="391"/>
      <c r="D138" s="91"/>
      <c r="E138" s="91"/>
      <c r="F138" s="91"/>
      <c r="G138" s="390"/>
      <c r="H138" s="91"/>
      <c r="I138" s="390"/>
      <c r="J138" s="393"/>
      <c r="K138" s="91"/>
      <c r="L138" s="91"/>
      <c r="M138" s="91"/>
      <c r="N138" s="390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</row>
    <row r="139" spans="1:29" s="22" customFormat="1" ht="12">
      <c r="A139" s="392"/>
      <c r="B139" s="91"/>
      <c r="C139" s="391"/>
      <c r="D139" s="91"/>
      <c r="E139" s="91"/>
      <c r="F139" s="91"/>
      <c r="G139" s="390"/>
      <c r="H139" s="91"/>
      <c r="I139" s="390"/>
      <c r="J139" s="393"/>
      <c r="K139" s="91"/>
      <c r="L139" s="91"/>
      <c r="M139" s="91"/>
      <c r="N139" s="390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</row>
    <row r="140" spans="1:29" s="22" customFormat="1" ht="12">
      <c r="A140" s="392"/>
      <c r="B140" s="91"/>
      <c r="C140" s="391"/>
      <c r="D140" s="91"/>
      <c r="E140" s="91"/>
      <c r="F140" s="91"/>
      <c r="G140" s="390"/>
      <c r="H140" s="91"/>
      <c r="I140" s="390"/>
      <c r="J140" s="393"/>
      <c r="K140" s="91"/>
      <c r="L140" s="91"/>
      <c r="M140" s="91"/>
      <c r="N140" s="390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</row>
    <row r="141" spans="1:29" s="22" customFormat="1" ht="12">
      <c r="A141" s="392"/>
      <c r="B141" s="91"/>
      <c r="C141" s="391"/>
      <c r="D141" s="91"/>
      <c r="E141" s="91"/>
      <c r="F141" s="91"/>
      <c r="G141" s="390"/>
      <c r="H141" s="91"/>
      <c r="I141" s="390"/>
      <c r="J141" s="393"/>
      <c r="K141" s="91"/>
      <c r="L141" s="91"/>
      <c r="M141" s="91"/>
      <c r="N141" s="390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</row>
    <row r="142" spans="1:29" s="22" customFormat="1" ht="12">
      <c r="A142" s="392"/>
      <c r="B142" s="91"/>
      <c r="C142" s="391"/>
      <c r="D142" s="91"/>
      <c r="E142" s="91"/>
      <c r="F142" s="91"/>
      <c r="G142" s="390"/>
      <c r="H142" s="91"/>
      <c r="I142" s="390"/>
      <c r="J142" s="393"/>
      <c r="K142" s="91"/>
      <c r="L142" s="91"/>
      <c r="M142" s="91"/>
      <c r="N142" s="390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</row>
    <row r="143" spans="1:29" s="22" customFormat="1" ht="12">
      <c r="A143" s="392"/>
      <c r="B143" s="91"/>
      <c r="C143" s="391"/>
      <c r="D143" s="91"/>
      <c r="E143" s="91"/>
      <c r="F143" s="91"/>
      <c r="G143" s="390"/>
      <c r="H143" s="91"/>
      <c r="I143" s="390"/>
      <c r="J143" s="393"/>
      <c r="K143" s="91"/>
      <c r="L143" s="91"/>
      <c r="M143" s="91"/>
      <c r="N143" s="390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</row>
    <row r="144" spans="1:29" s="22" customFormat="1" ht="12">
      <c r="A144" s="392"/>
      <c r="B144" s="91"/>
      <c r="C144" s="391"/>
      <c r="D144" s="91"/>
      <c r="E144" s="91"/>
      <c r="F144" s="91"/>
      <c r="G144" s="390"/>
      <c r="H144" s="91"/>
      <c r="I144" s="390"/>
      <c r="J144" s="393"/>
      <c r="K144" s="91"/>
      <c r="L144" s="91"/>
      <c r="M144" s="91"/>
      <c r="N144" s="390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</row>
    <row r="145" spans="1:29" s="22" customFormat="1" ht="12">
      <c r="A145" s="392"/>
      <c r="B145" s="91"/>
      <c r="C145" s="391"/>
      <c r="D145" s="91"/>
      <c r="E145" s="91"/>
      <c r="F145" s="91"/>
      <c r="G145" s="390"/>
      <c r="H145" s="91"/>
      <c r="I145" s="390"/>
      <c r="J145" s="393"/>
      <c r="K145" s="91"/>
      <c r="L145" s="91"/>
      <c r="M145" s="91"/>
      <c r="N145" s="390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</row>
    <row r="146" spans="1:29" s="22" customFormat="1" ht="12">
      <c r="A146" s="392"/>
      <c r="B146" s="91"/>
      <c r="C146" s="391"/>
      <c r="D146" s="91"/>
      <c r="E146" s="91"/>
      <c r="F146" s="91"/>
      <c r="G146" s="390"/>
      <c r="H146" s="91"/>
      <c r="I146" s="390"/>
      <c r="J146" s="393"/>
      <c r="K146" s="91"/>
      <c r="L146" s="91"/>
      <c r="M146" s="91"/>
      <c r="N146" s="390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</row>
    <row r="147" spans="1:29" s="22" customFormat="1" ht="12">
      <c r="A147" s="392"/>
      <c r="B147" s="91"/>
      <c r="C147" s="391"/>
      <c r="D147" s="91"/>
      <c r="E147" s="91"/>
      <c r="F147" s="91"/>
      <c r="G147" s="390"/>
      <c r="H147" s="91"/>
      <c r="I147" s="390"/>
      <c r="J147" s="393"/>
      <c r="K147" s="91"/>
      <c r="L147" s="91"/>
      <c r="M147" s="91"/>
      <c r="N147" s="390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</row>
    <row r="148" spans="1:29" s="22" customFormat="1" ht="12">
      <c r="A148" s="392"/>
      <c r="B148" s="91"/>
      <c r="C148" s="391"/>
      <c r="D148" s="91"/>
      <c r="E148" s="91"/>
      <c r="F148" s="91"/>
      <c r="G148" s="390"/>
      <c r="H148" s="91"/>
      <c r="I148" s="390"/>
      <c r="J148" s="393"/>
      <c r="K148" s="91"/>
      <c r="L148" s="91"/>
      <c r="M148" s="91"/>
      <c r="N148" s="390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</row>
    <row r="149" spans="1:29" s="22" customFormat="1" ht="12">
      <c r="A149" s="392"/>
      <c r="B149" s="91"/>
      <c r="C149" s="391"/>
      <c r="D149" s="91"/>
      <c r="E149" s="91"/>
      <c r="F149" s="91"/>
      <c r="G149" s="390"/>
      <c r="H149" s="91"/>
      <c r="I149" s="390"/>
      <c r="J149" s="393"/>
      <c r="K149" s="91"/>
      <c r="L149" s="91"/>
      <c r="M149" s="91"/>
      <c r="N149" s="390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</row>
    <row r="150" spans="1:29" s="22" customFormat="1" ht="12">
      <c r="A150" s="392"/>
      <c r="B150" s="91"/>
      <c r="C150" s="391"/>
      <c r="D150" s="91"/>
      <c r="E150" s="91"/>
      <c r="F150" s="91"/>
      <c r="G150" s="390"/>
      <c r="H150" s="91"/>
      <c r="I150" s="390"/>
      <c r="J150" s="393"/>
      <c r="K150" s="91"/>
      <c r="L150" s="91"/>
      <c r="M150" s="91"/>
      <c r="N150" s="390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</row>
    <row r="151" spans="1:29" s="22" customFormat="1" ht="12">
      <c r="A151" s="392"/>
      <c r="B151" s="91"/>
      <c r="C151" s="391"/>
      <c r="D151" s="91"/>
      <c r="E151" s="91"/>
      <c r="F151" s="91"/>
      <c r="G151" s="390"/>
      <c r="H151" s="91"/>
      <c r="I151" s="390"/>
      <c r="J151" s="393"/>
      <c r="K151" s="91"/>
      <c r="L151" s="91"/>
      <c r="M151" s="91"/>
      <c r="N151" s="390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</row>
    <row r="152" spans="1:29" s="22" customFormat="1" ht="12">
      <c r="A152" s="392"/>
      <c r="B152" s="91"/>
      <c r="C152" s="391"/>
      <c r="D152" s="91"/>
      <c r="E152" s="91"/>
      <c r="F152" s="91"/>
      <c r="G152" s="390"/>
      <c r="H152" s="91"/>
      <c r="I152" s="390"/>
      <c r="J152" s="393"/>
      <c r="K152" s="91"/>
      <c r="L152" s="91"/>
      <c r="M152" s="91"/>
      <c r="N152" s="390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</row>
    <row r="153" spans="1:29" s="22" customFormat="1" ht="12">
      <c r="A153" s="392"/>
      <c r="B153" s="91"/>
      <c r="C153" s="391"/>
      <c r="D153" s="91"/>
      <c r="E153" s="91"/>
      <c r="F153" s="91"/>
      <c r="G153" s="390"/>
      <c r="H153" s="91"/>
      <c r="I153" s="390"/>
      <c r="J153" s="393"/>
      <c r="K153" s="91"/>
      <c r="L153" s="91"/>
      <c r="M153" s="91"/>
      <c r="N153" s="390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</row>
    <row r="154" spans="1:29" s="22" customFormat="1" ht="12">
      <c r="A154" s="392"/>
      <c r="B154" s="91"/>
      <c r="C154" s="391"/>
      <c r="D154" s="91"/>
      <c r="E154" s="91"/>
      <c r="F154" s="91"/>
      <c r="G154" s="390"/>
      <c r="H154" s="91"/>
      <c r="I154" s="390"/>
      <c r="J154" s="393"/>
      <c r="K154" s="91"/>
      <c r="L154" s="91"/>
      <c r="M154" s="91"/>
      <c r="N154" s="390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</row>
    <row r="155" spans="1:29" s="22" customFormat="1" ht="12">
      <c r="A155" s="392"/>
      <c r="B155" s="91"/>
      <c r="C155" s="391"/>
      <c r="D155" s="91"/>
      <c r="E155" s="91"/>
      <c r="F155" s="91"/>
      <c r="G155" s="390"/>
      <c r="H155" s="91"/>
      <c r="I155" s="390"/>
      <c r="J155" s="393"/>
      <c r="K155" s="91"/>
      <c r="L155" s="91"/>
      <c r="M155" s="91"/>
      <c r="N155" s="390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</row>
    <row r="156" spans="1:29" s="22" customFormat="1" ht="12">
      <c r="A156" s="392"/>
      <c r="B156" s="91"/>
      <c r="C156" s="391"/>
      <c r="D156" s="91"/>
      <c r="E156" s="91"/>
      <c r="F156" s="91"/>
      <c r="G156" s="390"/>
      <c r="H156" s="91"/>
      <c r="I156" s="390"/>
      <c r="J156" s="393"/>
      <c r="K156" s="91"/>
      <c r="L156" s="91"/>
      <c r="M156" s="91"/>
      <c r="N156" s="390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</row>
    <row r="157" spans="1:29" s="22" customFormat="1" ht="12">
      <c r="A157" s="392"/>
      <c r="B157" s="91"/>
      <c r="C157" s="391"/>
      <c r="D157" s="91"/>
      <c r="E157" s="91"/>
      <c r="F157" s="91"/>
      <c r="G157" s="390"/>
      <c r="H157" s="91"/>
      <c r="I157" s="390"/>
      <c r="J157" s="393"/>
      <c r="K157" s="91"/>
      <c r="L157" s="91"/>
      <c r="M157" s="91"/>
      <c r="N157" s="390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</row>
    <row r="158" spans="1:29" s="22" customFormat="1" ht="12">
      <c r="A158" s="392"/>
      <c r="B158" s="91"/>
      <c r="C158" s="391"/>
      <c r="D158" s="91"/>
      <c r="E158" s="91"/>
      <c r="F158" s="91"/>
      <c r="G158" s="390"/>
      <c r="H158" s="91"/>
      <c r="I158" s="390"/>
      <c r="J158" s="393"/>
      <c r="K158" s="91"/>
      <c r="L158" s="91"/>
      <c r="M158" s="91"/>
      <c r="N158" s="390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</row>
    <row r="159" spans="1:29" s="22" customFormat="1" ht="12">
      <c r="A159" s="392"/>
      <c r="B159" s="91"/>
      <c r="C159" s="391"/>
      <c r="D159" s="91"/>
      <c r="E159" s="91"/>
      <c r="F159" s="91"/>
      <c r="G159" s="390"/>
      <c r="H159" s="91"/>
      <c r="I159" s="390"/>
      <c r="J159" s="393"/>
      <c r="K159" s="91"/>
      <c r="L159" s="91"/>
      <c r="M159" s="91"/>
      <c r="N159" s="390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</row>
    <row r="160" spans="1:29" s="22" customFormat="1" ht="12">
      <c r="A160" s="392"/>
      <c r="B160" s="91"/>
      <c r="C160" s="391"/>
      <c r="D160" s="91"/>
      <c r="E160" s="91"/>
      <c r="F160" s="91"/>
      <c r="G160" s="390"/>
      <c r="H160" s="91"/>
      <c r="I160" s="390"/>
      <c r="J160" s="393"/>
      <c r="K160" s="91"/>
      <c r="L160" s="91"/>
      <c r="M160" s="91"/>
      <c r="N160" s="390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</row>
    <row r="161" spans="1:29" s="22" customFormat="1" ht="12">
      <c r="A161" s="392"/>
      <c r="B161" s="91"/>
      <c r="C161" s="391"/>
      <c r="D161" s="91"/>
      <c r="E161" s="91"/>
      <c r="F161" s="91"/>
      <c r="G161" s="390"/>
      <c r="H161" s="91"/>
      <c r="I161" s="390"/>
      <c r="J161" s="393"/>
      <c r="K161" s="91"/>
      <c r="L161" s="91"/>
      <c r="M161" s="91"/>
      <c r="N161" s="390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</row>
    <row r="162" spans="1:29" s="22" customFormat="1" ht="12">
      <c r="A162" s="392"/>
      <c r="B162" s="91"/>
      <c r="C162" s="391"/>
      <c r="D162" s="91"/>
      <c r="E162" s="91"/>
      <c r="F162" s="91"/>
      <c r="G162" s="390"/>
      <c r="H162" s="91"/>
      <c r="I162" s="390"/>
      <c r="J162" s="393"/>
      <c r="K162" s="91"/>
      <c r="L162" s="91"/>
      <c r="M162" s="91"/>
      <c r="N162" s="390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</row>
    <row r="163" spans="1:29" s="22" customFormat="1" ht="12">
      <c r="A163" s="392"/>
      <c r="B163" s="91"/>
      <c r="C163" s="391"/>
      <c r="D163" s="91"/>
      <c r="E163" s="91"/>
      <c r="F163" s="91"/>
      <c r="G163" s="390"/>
      <c r="H163" s="91"/>
      <c r="I163" s="390"/>
      <c r="J163" s="393"/>
      <c r="K163" s="91"/>
      <c r="L163" s="91"/>
      <c r="M163" s="91"/>
      <c r="N163" s="390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</row>
    <row r="164" spans="1:29" s="22" customFormat="1" ht="12">
      <c r="A164" s="392"/>
      <c r="B164" s="91"/>
      <c r="C164" s="391"/>
      <c r="D164" s="91"/>
      <c r="E164" s="91"/>
      <c r="F164" s="91"/>
      <c r="G164" s="390"/>
      <c r="H164" s="91"/>
      <c r="I164" s="390"/>
      <c r="J164" s="393"/>
      <c r="K164" s="91"/>
      <c r="L164" s="91"/>
      <c r="M164" s="91"/>
      <c r="N164" s="390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</row>
    <row r="165" spans="1:29" s="22" customFormat="1" ht="12">
      <c r="A165" s="392"/>
      <c r="B165" s="91"/>
      <c r="C165" s="391"/>
      <c r="D165" s="91"/>
      <c r="E165" s="91"/>
      <c r="F165" s="91"/>
      <c r="G165" s="390"/>
      <c r="H165" s="91"/>
      <c r="I165" s="390"/>
      <c r="J165" s="393"/>
      <c r="K165" s="91"/>
      <c r="L165" s="91"/>
      <c r="M165" s="91"/>
      <c r="N165" s="390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</row>
    <row r="166" spans="1:29" s="22" customFormat="1" ht="12">
      <c r="A166" s="392"/>
      <c r="B166" s="91"/>
      <c r="C166" s="391"/>
      <c r="D166" s="91"/>
      <c r="E166" s="91"/>
      <c r="F166" s="91"/>
      <c r="G166" s="390"/>
      <c r="H166" s="91"/>
      <c r="I166" s="390"/>
      <c r="J166" s="393"/>
      <c r="K166" s="91"/>
      <c r="L166" s="91"/>
      <c r="M166" s="91"/>
      <c r="N166" s="390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</row>
    <row r="167" spans="1:29" s="22" customFormat="1" ht="12">
      <c r="A167" s="392"/>
      <c r="B167" s="91"/>
      <c r="C167" s="391"/>
      <c r="D167" s="91"/>
      <c r="E167" s="91"/>
      <c r="F167" s="91"/>
      <c r="G167" s="390"/>
      <c r="H167" s="91"/>
      <c r="I167" s="390"/>
      <c r="J167" s="393"/>
      <c r="K167" s="91"/>
      <c r="L167" s="91"/>
      <c r="M167" s="91"/>
      <c r="N167" s="390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</row>
    <row r="168" spans="1:29" s="22" customFormat="1" ht="12">
      <c r="A168" s="392"/>
      <c r="B168" s="91"/>
      <c r="C168" s="391"/>
      <c r="D168" s="91"/>
      <c r="E168" s="91"/>
      <c r="F168" s="91"/>
      <c r="G168" s="390"/>
      <c r="H168" s="91"/>
      <c r="I168" s="390"/>
      <c r="J168" s="393"/>
      <c r="K168" s="91"/>
      <c r="L168" s="91"/>
      <c r="M168" s="91"/>
      <c r="N168" s="390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</row>
    <row r="169" spans="1:29" s="22" customFormat="1" ht="12">
      <c r="A169" s="392"/>
      <c r="B169" s="91"/>
      <c r="C169" s="391"/>
      <c r="D169" s="91"/>
      <c r="E169" s="91"/>
      <c r="F169" s="91"/>
      <c r="G169" s="390"/>
      <c r="H169" s="91"/>
      <c r="I169" s="390"/>
      <c r="J169" s="91"/>
      <c r="K169" s="91"/>
      <c r="L169" s="91"/>
      <c r="M169" s="91"/>
      <c r="N169" s="390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</row>
    <row r="170" spans="1:29" s="22" customFormat="1" ht="12">
      <c r="A170" s="392"/>
      <c r="B170" s="91"/>
      <c r="C170" s="391"/>
      <c r="D170" s="91"/>
      <c r="E170" s="91"/>
      <c r="F170" s="91"/>
      <c r="G170" s="390"/>
      <c r="H170" s="91"/>
      <c r="I170" s="390"/>
      <c r="J170" s="91"/>
      <c r="K170" s="91"/>
      <c r="L170" s="91"/>
      <c r="M170" s="91"/>
      <c r="N170" s="390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</row>
    <row r="171" spans="1:29" s="22" customFormat="1" ht="12">
      <c r="A171" s="392"/>
      <c r="B171" s="91"/>
      <c r="C171" s="391"/>
      <c r="D171" s="91"/>
      <c r="E171" s="91"/>
      <c r="G171" s="390"/>
      <c r="H171" s="91"/>
      <c r="I171" s="390"/>
      <c r="J171" s="91"/>
      <c r="K171" s="91"/>
      <c r="L171" s="91"/>
      <c r="M171" s="91"/>
      <c r="N171" s="390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</row>
    <row r="172" spans="1:29" s="22" customFormat="1" ht="12">
      <c r="A172" s="392"/>
      <c r="B172" s="91"/>
      <c r="C172" s="391"/>
      <c r="D172" s="91"/>
      <c r="E172" s="91"/>
      <c r="G172" s="390"/>
      <c r="H172" s="91"/>
      <c r="I172" s="390"/>
      <c r="J172" s="91"/>
      <c r="K172" s="91"/>
      <c r="L172" s="91"/>
      <c r="M172" s="91"/>
      <c r="N172" s="390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</row>
    <row r="173" spans="1:29" s="22" customFormat="1" ht="12">
      <c r="A173" s="392"/>
      <c r="B173" s="91"/>
      <c r="C173" s="391"/>
      <c r="D173" s="91"/>
      <c r="E173" s="91"/>
      <c r="G173" s="390"/>
      <c r="H173" s="91"/>
      <c r="I173" s="390"/>
      <c r="J173" s="91"/>
      <c r="K173" s="91"/>
      <c r="L173" s="91"/>
      <c r="M173" s="91"/>
      <c r="N173" s="390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</row>
    <row r="174" spans="1:29" s="22" customFormat="1" ht="12">
      <c r="A174" s="392"/>
      <c r="B174" s="91"/>
      <c r="C174" s="391"/>
      <c r="D174" s="91"/>
      <c r="E174" s="91"/>
      <c r="G174" s="390"/>
      <c r="H174" s="91"/>
      <c r="I174" s="390"/>
      <c r="J174" s="91"/>
      <c r="K174" s="91"/>
      <c r="L174" s="91"/>
      <c r="M174" s="91"/>
      <c r="N174" s="390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</row>
    <row r="175" spans="1:29" s="22" customFormat="1" ht="12">
      <c r="A175" s="392"/>
      <c r="B175" s="91"/>
      <c r="C175" s="391"/>
      <c r="D175" s="91"/>
      <c r="E175" s="91"/>
      <c r="G175" s="390"/>
      <c r="H175" s="91"/>
      <c r="I175" s="390"/>
      <c r="J175" s="91"/>
      <c r="K175" s="91"/>
      <c r="L175" s="91"/>
      <c r="M175" s="91"/>
      <c r="N175" s="390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</row>
    <row r="176" spans="1:29" s="22" customFormat="1" ht="12">
      <c r="A176" s="392"/>
      <c r="B176" s="91"/>
      <c r="C176" s="391"/>
      <c r="D176" s="91"/>
      <c r="E176" s="91"/>
      <c r="G176" s="390"/>
      <c r="H176" s="91"/>
      <c r="I176" s="390"/>
      <c r="J176" s="91"/>
      <c r="K176" s="91"/>
      <c r="L176" s="91"/>
      <c r="M176" s="91"/>
      <c r="N176" s="390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</row>
    <row r="177" spans="1:29" s="22" customFormat="1" ht="12">
      <c r="A177" s="392"/>
      <c r="B177" s="91"/>
      <c r="C177" s="391"/>
      <c r="D177" s="91"/>
      <c r="E177" s="91"/>
      <c r="G177" s="390"/>
      <c r="H177" s="91"/>
      <c r="I177" s="390"/>
      <c r="J177" s="91"/>
      <c r="K177" s="91"/>
      <c r="L177" s="91"/>
      <c r="M177" s="91"/>
      <c r="N177" s="390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</row>
    <row r="178" spans="1:29" s="22" customFormat="1" ht="12">
      <c r="A178" s="392"/>
      <c r="B178" s="91"/>
      <c r="C178" s="391"/>
      <c r="D178" s="91"/>
      <c r="E178" s="91"/>
      <c r="G178" s="390"/>
      <c r="H178" s="91"/>
      <c r="I178" s="390"/>
      <c r="J178" s="91"/>
      <c r="K178" s="91"/>
      <c r="L178" s="91"/>
      <c r="M178" s="91"/>
      <c r="N178" s="390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</row>
    <row r="179" spans="1:29" s="22" customFormat="1" ht="12">
      <c r="A179" s="392"/>
      <c r="B179" s="91"/>
      <c r="C179" s="391"/>
      <c r="D179" s="91"/>
      <c r="E179" s="91"/>
      <c r="G179" s="390"/>
      <c r="H179" s="91"/>
      <c r="I179" s="390"/>
      <c r="J179" s="91"/>
      <c r="K179" s="91"/>
      <c r="L179" s="91"/>
      <c r="M179" s="91"/>
      <c r="N179" s="390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</row>
    <row r="180" spans="1:29" s="22" customFormat="1" ht="12">
      <c r="A180" s="392"/>
      <c r="B180" s="91"/>
      <c r="C180" s="391"/>
      <c r="D180" s="91"/>
      <c r="E180" s="91"/>
      <c r="G180" s="390"/>
      <c r="H180" s="91"/>
      <c r="I180" s="390"/>
      <c r="J180" s="91"/>
      <c r="K180" s="91"/>
      <c r="L180" s="91"/>
      <c r="M180" s="91"/>
      <c r="N180" s="390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</row>
    <row r="181" spans="1:29" s="22" customFormat="1" ht="12">
      <c r="A181" s="392"/>
      <c r="B181" s="91"/>
      <c r="C181" s="391"/>
      <c r="D181" s="91"/>
      <c r="E181" s="91"/>
      <c r="G181" s="390"/>
      <c r="H181" s="91"/>
      <c r="I181" s="390"/>
      <c r="J181" s="91"/>
      <c r="K181" s="91"/>
      <c r="L181" s="91"/>
      <c r="M181" s="91"/>
      <c r="N181" s="390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</row>
    <row r="182" spans="1:29" s="22" customFormat="1" ht="12">
      <c r="A182" s="392"/>
      <c r="B182" s="91"/>
      <c r="C182" s="391"/>
      <c r="D182" s="91"/>
      <c r="E182" s="91"/>
      <c r="G182" s="390"/>
      <c r="H182" s="91"/>
      <c r="I182" s="390"/>
      <c r="J182" s="91"/>
      <c r="K182" s="91"/>
      <c r="L182" s="91"/>
      <c r="M182" s="91"/>
      <c r="N182" s="390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</row>
    <row r="183" spans="1:29" s="22" customFormat="1" ht="12">
      <c r="A183" s="392"/>
      <c r="B183" s="91"/>
      <c r="C183" s="391"/>
      <c r="D183" s="91"/>
      <c r="E183" s="91"/>
      <c r="G183" s="390"/>
      <c r="H183" s="91"/>
      <c r="I183" s="390"/>
      <c r="J183" s="91"/>
      <c r="K183" s="91"/>
      <c r="L183" s="91"/>
      <c r="M183" s="91"/>
      <c r="N183" s="390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</row>
    <row r="184" spans="1:29" s="22" customFormat="1" ht="12">
      <c r="A184" s="392"/>
      <c r="B184" s="91"/>
      <c r="C184" s="391"/>
      <c r="D184" s="91"/>
      <c r="E184" s="91"/>
      <c r="G184" s="390"/>
      <c r="H184" s="91"/>
      <c r="I184" s="390"/>
      <c r="J184" s="91"/>
      <c r="K184" s="91"/>
      <c r="L184" s="91"/>
      <c r="M184" s="91"/>
      <c r="N184" s="390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</row>
    <row r="185" spans="1:29" s="22" customFormat="1" ht="12">
      <c r="A185" s="392"/>
      <c r="B185" s="91"/>
      <c r="C185" s="391"/>
      <c r="D185" s="91"/>
      <c r="E185" s="91"/>
      <c r="G185" s="390"/>
      <c r="H185" s="91"/>
      <c r="I185" s="390"/>
      <c r="J185" s="91"/>
      <c r="K185" s="91"/>
      <c r="L185" s="91"/>
      <c r="M185" s="91"/>
      <c r="N185" s="390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</row>
    <row r="186" spans="1:29" s="22" customFormat="1" ht="12">
      <c r="A186" s="392"/>
      <c r="B186" s="91"/>
      <c r="C186" s="391"/>
      <c r="D186" s="91"/>
      <c r="E186" s="91"/>
      <c r="G186" s="390"/>
      <c r="H186" s="91"/>
      <c r="I186" s="390"/>
      <c r="J186" s="91"/>
      <c r="K186" s="91"/>
      <c r="L186" s="91"/>
      <c r="M186" s="91"/>
      <c r="N186" s="390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</row>
    <row r="187" spans="1:29" s="22" customFormat="1" ht="12">
      <c r="A187" s="392"/>
      <c r="B187" s="91"/>
      <c r="C187" s="391"/>
      <c r="D187" s="91"/>
      <c r="E187" s="91"/>
      <c r="G187" s="390"/>
      <c r="H187" s="91"/>
      <c r="I187" s="390"/>
      <c r="J187" s="91"/>
      <c r="K187" s="91"/>
      <c r="L187" s="91"/>
      <c r="M187" s="91"/>
      <c r="N187" s="390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</row>
    <row r="188" spans="1:29" s="22" customFormat="1" ht="12">
      <c r="A188" s="392"/>
      <c r="B188" s="91"/>
      <c r="C188" s="391"/>
      <c r="D188" s="91"/>
      <c r="E188" s="91"/>
      <c r="G188" s="390"/>
      <c r="H188" s="91"/>
      <c r="I188" s="390"/>
      <c r="J188" s="91"/>
      <c r="K188" s="91"/>
      <c r="L188" s="91"/>
      <c r="M188" s="91"/>
      <c r="N188" s="390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</row>
    <row r="189" spans="1:29" s="22" customFormat="1" ht="12">
      <c r="A189" s="392"/>
      <c r="B189" s="91"/>
      <c r="C189" s="391"/>
      <c r="D189" s="91"/>
      <c r="E189" s="91"/>
      <c r="G189" s="390"/>
      <c r="H189" s="91"/>
      <c r="I189" s="390"/>
      <c r="J189" s="91"/>
      <c r="K189" s="91"/>
      <c r="L189" s="91"/>
      <c r="M189" s="91"/>
      <c r="N189" s="390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</row>
    <row r="190" spans="1:29" s="22" customFormat="1" ht="12">
      <c r="A190" s="392"/>
      <c r="B190" s="91"/>
      <c r="C190" s="391"/>
      <c r="D190" s="91"/>
      <c r="E190" s="91"/>
      <c r="G190" s="390"/>
      <c r="H190" s="91"/>
      <c r="I190" s="390"/>
      <c r="J190" s="91"/>
      <c r="K190" s="91"/>
      <c r="L190" s="91"/>
      <c r="M190" s="91"/>
      <c r="N190" s="390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</row>
    <row r="191" spans="1:29" s="22" customFormat="1" ht="12">
      <c r="A191" s="392"/>
      <c r="B191" s="91"/>
      <c r="C191" s="391"/>
      <c r="D191" s="91"/>
      <c r="E191" s="91"/>
      <c r="G191" s="390"/>
      <c r="H191" s="91"/>
      <c r="I191" s="390"/>
      <c r="J191" s="91"/>
      <c r="K191" s="91"/>
      <c r="L191" s="91"/>
      <c r="M191" s="91"/>
      <c r="N191" s="390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</row>
    <row r="192" spans="1:29" s="22" customFormat="1" ht="12">
      <c r="A192" s="392"/>
      <c r="B192" s="91"/>
      <c r="C192" s="391"/>
      <c r="D192" s="91"/>
      <c r="E192" s="91"/>
      <c r="G192" s="390"/>
      <c r="H192" s="91"/>
      <c r="I192" s="390"/>
      <c r="J192" s="91"/>
      <c r="K192" s="91"/>
      <c r="L192" s="91"/>
      <c r="M192" s="91"/>
      <c r="N192" s="390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</row>
    <row r="193" spans="1:29" s="22" customFormat="1" ht="12">
      <c r="A193" s="392"/>
      <c r="B193" s="91"/>
      <c r="C193" s="391"/>
      <c r="D193" s="91"/>
      <c r="E193" s="91"/>
      <c r="G193" s="390"/>
      <c r="H193" s="91"/>
      <c r="I193" s="390"/>
      <c r="J193" s="91"/>
      <c r="K193" s="91"/>
      <c r="L193" s="91"/>
      <c r="M193" s="91"/>
      <c r="N193" s="390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</row>
    <row r="194" spans="1:29" s="22" customFormat="1" ht="12">
      <c r="A194" s="392"/>
      <c r="B194" s="91"/>
      <c r="C194" s="391"/>
      <c r="D194" s="91"/>
      <c r="E194" s="91"/>
      <c r="G194" s="390"/>
      <c r="H194" s="91"/>
      <c r="I194" s="390"/>
      <c r="J194" s="91"/>
      <c r="K194" s="91"/>
      <c r="L194" s="91"/>
      <c r="M194" s="91"/>
      <c r="N194" s="390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</row>
    <row r="195" spans="1:29" s="22" customFormat="1" ht="12">
      <c r="A195" s="392"/>
      <c r="B195" s="91"/>
      <c r="C195" s="391"/>
      <c r="D195" s="91"/>
      <c r="E195" s="91"/>
      <c r="G195" s="390"/>
      <c r="H195" s="91"/>
      <c r="I195" s="390"/>
      <c r="J195" s="91"/>
      <c r="K195" s="91"/>
      <c r="L195" s="91"/>
      <c r="M195" s="91"/>
      <c r="N195" s="390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</row>
    <row r="196" spans="1:29" ht="12">
      <c r="A196" s="21"/>
      <c r="B196" s="87"/>
      <c r="C196" s="90"/>
      <c r="D196" s="87"/>
      <c r="E196" s="87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ht="12">
      <c r="A197" s="21"/>
      <c r="B197" s="87"/>
      <c r="C197" s="90"/>
      <c r="D197" s="87"/>
      <c r="E197" s="87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ht="12">
      <c r="A198" s="21"/>
      <c r="B198" s="87"/>
      <c r="C198" s="90"/>
      <c r="D198" s="87"/>
      <c r="E198" s="87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ht="12">
      <c r="A199" s="21"/>
      <c r="B199" s="87"/>
      <c r="C199" s="90"/>
      <c r="D199" s="87"/>
      <c r="E199" s="87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ht="12">
      <c r="A200" s="21"/>
      <c r="B200" s="87"/>
      <c r="C200" s="90"/>
      <c r="D200" s="87"/>
      <c r="E200" s="87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 ht="12">
      <c r="A201" s="21"/>
      <c r="B201" s="87"/>
      <c r="C201" s="90"/>
      <c r="D201" s="87"/>
      <c r="E201" s="87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ht="12">
      <c r="A202" s="21"/>
      <c r="B202" s="87"/>
      <c r="C202" s="90"/>
      <c r="D202" s="87"/>
      <c r="E202" s="87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ht="12">
      <c r="A203" s="21"/>
      <c r="B203" s="87"/>
      <c r="C203" s="90"/>
      <c r="D203" s="87"/>
      <c r="E203" s="87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ht="12">
      <c r="A204" s="21"/>
      <c r="B204" s="87"/>
      <c r="C204" s="90"/>
      <c r="E204" s="87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ht="12">
      <c r="A205" s="21"/>
      <c r="B205" s="87"/>
      <c r="C205" s="90"/>
      <c r="E205" s="87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ht="12">
      <c r="A206" s="21"/>
      <c r="B206" s="87"/>
      <c r="C206" s="90"/>
      <c r="E206" s="87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ht="12">
      <c r="A207" s="21"/>
      <c r="B207" s="87"/>
      <c r="C207" s="90"/>
      <c r="E207" s="87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 ht="12">
      <c r="A208" s="21"/>
      <c r="B208" s="87"/>
      <c r="C208" s="90"/>
      <c r="E208" s="87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 ht="12">
      <c r="A209" s="21"/>
      <c r="B209" s="87"/>
      <c r="C209" s="90"/>
      <c r="E209" s="87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ht="12">
      <c r="A210" s="21"/>
      <c r="B210" s="87"/>
      <c r="C210" s="90"/>
      <c r="E210" s="87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ht="12">
      <c r="A211" s="21"/>
      <c r="B211" s="87"/>
      <c r="C211" s="90"/>
      <c r="E211" s="87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ht="12">
      <c r="A212" s="21"/>
      <c r="B212" s="87"/>
      <c r="C212" s="90"/>
      <c r="E212" s="87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ht="12">
      <c r="A213" s="21"/>
      <c r="B213" s="87"/>
      <c r="C213" s="90"/>
      <c r="E213" s="87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ht="12">
      <c r="A214" s="21"/>
      <c r="B214" s="87"/>
      <c r="C214" s="90"/>
      <c r="E214" s="87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ht="12">
      <c r="A215" s="21"/>
      <c r="B215" s="87"/>
      <c r="C215" s="90"/>
      <c r="E215" s="87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ht="12">
      <c r="A216" s="21"/>
      <c r="B216" s="87"/>
      <c r="C216" s="90"/>
      <c r="E216" s="87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ht="12">
      <c r="A217" s="21"/>
      <c r="B217" s="87"/>
      <c r="C217" s="90"/>
      <c r="E217" s="87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ht="12">
      <c r="A218" s="21"/>
      <c r="B218" s="87"/>
      <c r="C218" s="90"/>
      <c r="E218" s="87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ht="12">
      <c r="A219" s="21"/>
      <c r="B219" s="87"/>
      <c r="C219" s="90"/>
      <c r="E219" s="87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ht="12">
      <c r="A220" s="21"/>
      <c r="B220" s="87"/>
      <c r="C220" s="90"/>
      <c r="E220" s="87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ht="12">
      <c r="A221" s="21"/>
      <c r="B221" s="87"/>
      <c r="C221" s="90"/>
      <c r="E221" s="87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ht="12">
      <c r="A222" s="21"/>
      <c r="B222" s="87"/>
      <c r="C222" s="90"/>
      <c r="E222" s="87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ht="12">
      <c r="A223" s="21"/>
      <c r="B223" s="87"/>
      <c r="C223" s="90"/>
      <c r="E223" s="87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 ht="12">
      <c r="A224" s="21"/>
      <c r="B224" s="87"/>
      <c r="C224" s="90"/>
      <c r="E224" s="87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 ht="12">
      <c r="A225" s="21"/>
      <c r="B225" s="87"/>
      <c r="C225" s="90"/>
      <c r="E225" s="87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 ht="12">
      <c r="A226" s="21"/>
      <c r="B226" s="87"/>
      <c r="C226" s="90"/>
      <c r="E226" s="87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ht="12">
      <c r="A227" s="21"/>
      <c r="B227" s="87"/>
      <c r="C227" s="90"/>
      <c r="E227" s="87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 ht="12">
      <c r="A228" s="21"/>
      <c r="B228" s="87"/>
      <c r="C228" s="90"/>
      <c r="E228" s="87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 ht="12">
      <c r="A229" s="21"/>
      <c r="B229" s="87"/>
      <c r="C229" s="90"/>
      <c r="E229" s="87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 ht="12">
      <c r="A230" s="21"/>
      <c r="B230" s="87"/>
      <c r="C230" s="90"/>
      <c r="E230" s="87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ht="12">
      <c r="A231" s="21"/>
      <c r="B231" s="87"/>
      <c r="C231" s="90"/>
      <c r="E231" s="87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ht="12">
      <c r="A232" s="21"/>
      <c r="B232" s="87"/>
      <c r="C232" s="90"/>
      <c r="E232" s="87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ht="12">
      <c r="A233" s="21"/>
      <c r="B233" s="87"/>
      <c r="C233" s="90"/>
      <c r="E233" s="87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ht="12">
      <c r="A234" s="21"/>
      <c r="B234" s="87"/>
      <c r="C234" s="90"/>
      <c r="E234" s="87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ht="12">
      <c r="A235" s="21"/>
      <c r="B235" s="87"/>
      <c r="C235" s="90"/>
      <c r="E235" s="87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ht="12">
      <c r="A236" s="21"/>
      <c r="B236" s="87"/>
      <c r="C236" s="90"/>
      <c r="E236" s="87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ht="12">
      <c r="A237" s="21"/>
      <c r="B237" s="87"/>
      <c r="C237" s="90"/>
      <c r="E237" s="87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ht="12">
      <c r="A238" s="21"/>
      <c r="B238" s="87"/>
      <c r="C238" s="90"/>
      <c r="E238" s="87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ht="12">
      <c r="A239" s="21"/>
      <c r="B239" s="87"/>
      <c r="C239" s="90"/>
      <c r="E239" s="87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ht="12">
      <c r="A240" s="21"/>
      <c r="B240" s="87"/>
      <c r="C240" s="90"/>
      <c r="E240" s="87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ht="12">
      <c r="A241" s="21"/>
      <c r="B241" s="87"/>
      <c r="C241" s="90"/>
      <c r="E241" s="87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ht="12">
      <c r="A242" s="21"/>
      <c r="B242" s="87"/>
      <c r="C242" s="90"/>
      <c r="E242" s="87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ht="12">
      <c r="A243" s="21"/>
      <c r="B243" s="87"/>
      <c r="C243" s="90"/>
      <c r="E243" s="87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ht="12">
      <c r="A244" s="21"/>
      <c r="B244" s="87"/>
      <c r="C244" s="90"/>
      <c r="E244" s="87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ht="12">
      <c r="A245" s="21"/>
      <c r="B245" s="87"/>
      <c r="C245" s="90"/>
      <c r="E245" s="87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ht="12">
      <c r="A246" s="21"/>
      <c r="B246" s="87"/>
      <c r="C246" s="90"/>
      <c r="E246" s="87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ht="12">
      <c r="A247" s="21"/>
      <c r="B247" s="87"/>
      <c r="C247" s="90"/>
      <c r="E247" s="87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ht="12">
      <c r="A248" s="21"/>
      <c r="B248" s="87"/>
      <c r="C248" s="90"/>
      <c r="E248" s="87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ht="12">
      <c r="A249" s="21"/>
      <c r="B249" s="87"/>
      <c r="C249" s="90"/>
      <c r="E249" s="87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ht="12">
      <c r="A250" s="21"/>
      <c r="B250" s="87"/>
      <c r="C250" s="90"/>
      <c r="E250" s="87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ht="12">
      <c r="A251" s="21"/>
      <c r="B251" s="87"/>
      <c r="C251" s="90"/>
      <c r="E251" s="87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ht="12">
      <c r="A252" s="21"/>
      <c r="B252" s="87"/>
      <c r="C252" s="90"/>
      <c r="E252" s="87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ht="12">
      <c r="A253" s="21"/>
      <c r="B253" s="87"/>
      <c r="C253" s="90"/>
      <c r="E253" s="87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ht="12">
      <c r="A254" s="21"/>
      <c r="B254" s="87"/>
      <c r="C254" s="90"/>
      <c r="E254" s="87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ht="12">
      <c r="A255" s="21"/>
      <c r="B255" s="87"/>
      <c r="C255" s="90"/>
      <c r="E255" s="87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ht="12">
      <c r="A256" s="21"/>
      <c r="B256" s="87"/>
      <c r="C256" s="90"/>
      <c r="E256" s="87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ht="12">
      <c r="A257" s="21"/>
      <c r="B257" s="87"/>
      <c r="C257" s="90"/>
      <c r="E257" s="87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ht="12">
      <c r="A258" s="21"/>
      <c r="B258" s="87"/>
      <c r="C258" s="90"/>
      <c r="E258" s="87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ht="12">
      <c r="A259" s="21"/>
      <c r="B259" s="87"/>
      <c r="C259" s="90"/>
      <c r="E259" s="87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ht="12">
      <c r="A260" s="21"/>
      <c r="B260" s="87"/>
      <c r="C260" s="90"/>
      <c r="E260" s="87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ht="12">
      <c r="A261" s="21"/>
      <c r="B261" s="87"/>
      <c r="C261" s="90"/>
      <c r="E261" s="87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ht="12">
      <c r="A262" s="21"/>
      <c r="B262" s="87"/>
      <c r="C262" s="90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ht="12">
      <c r="A263" s="21"/>
      <c r="B263" s="87"/>
      <c r="C263" s="90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ht="12">
      <c r="A264" s="21"/>
      <c r="B264" s="87"/>
      <c r="C264" s="90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ht="12">
      <c r="A265" s="21"/>
      <c r="B265" s="87"/>
      <c r="C265" s="90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ht="12">
      <c r="A266" s="21"/>
      <c r="B266" s="87"/>
      <c r="C266" s="90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ht="12">
      <c r="A267" s="21"/>
      <c r="B267" s="87"/>
      <c r="C267" s="90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ht="12">
      <c r="A268" s="21"/>
      <c r="B268" s="87"/>
      <c r="C268" s="90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ht="12">
      <c r="A269" s="21"/>
      <c r="B269" s="87"/>
      <c r="C269" s="90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ht="12">
      <c r="A270" s="21"/>
      <c r="B270" s="87"/>
      <c r="C270" s="90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ht="12">
      <c r="A271" s="21"/>
      <c r="B271" s="87"/>
      <c r="C271" s="90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ht="12">
      <c r="A272" s="21"/>
      <c r="B272" s="87"/>
      <c r="C272" s="90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ht="12">
      <c r="A273" s="21"/>
      <c r="B273" s="87"/>
      <c r="C273" s="90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ht="12">
      <c r="A274" s="21"/>
      <c r="B274" s="87"/>
      <c r="C274" s="90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ht="12">
      <c r="A275" s="21"/>
      <c r="B275" s="87"/>
      <c r="C275" s="90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ht="12">
      <c r="A276" s="21"/>
      <c r="B276" s="87"/>
      <c r="C276" s="90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ht="12">
      <c r="A277" s="21"/>
      <c r="B277" s="87"/>
      <c r="C277" s="90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ht="12">
      <c r="A278" s="21"/>
      <c r="B278" s="87"/>
      <c r="C278" s="90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ht="12">
      <c r="A279" s="21"/>
      <c r="B279" s="87"/>
      <c r="C279" s="90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ht="12">
      <c r="A280" s="21"/>
      <c r="B280" s="87"/>
      <c r="C280" s="90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ht="12">
      <c r="A281" s="21"/>
      <c r="B281" s="87"/>
      <c r="C281" s="90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2">
      <c r="A282" s="21"/>
      <c r="B282" s="87"/>
      <c r="C282" s="90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ht="12">
      <c r="A283" s="21"/>
      <c r="B283" s="87"/>
      <c r="C283" s="90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ht="12">
      <c r="A284" s="21"/>
      <c r="B284" s="87"/>
      <c r="C284" s="90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ht="12">
      <c r="A285" s="21"/>
      <c r="B285" s="87"/>
      <c r="C285" s="90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ht="12">
      <c r="A286" s="21"/>
      <c r="B286" s="87"/>
      <c r="C286" s="90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ht="12">
      <c r="A287" s="21"/>
      <c r="B287" s="87"/>
      <c r="C287" s="90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ht="12">
      <c r="A288" s="21"/>
      <c r="B288" s="87"/>
      <c r="C288" s="90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ht="12">
      <c r="A289" s="21"/>
      <c r="B289" s="87"/>
      <c r="C289" s="90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ht="12">
      <c r="A290" s="21"/>
      <c r="B290" s="87"/>
      <c r="C290" s="90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ht="12">
      <c r="A291" s="21"/>
      <c r="B291" s="87"/>
      <c r="C291" s="90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ht="12">
      <c r="A292" s="21"/>
      <c r="B292" s="87"/>
      <c r="C292" s="90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ht="12">
      <c r="A293" s="21"/>
      <c r="B293" s="87"/>
      <c r="C293" s="90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ht="12">
      <c r="A294" s="21"/>
      <c r="B294" s="87"/>
      <c r="C294" s="90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ht="12">
      <c r="A295" s="21"/>
      <c r="B295" s="87"/>
      <c r="C295" s="90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ht="12">
      <c r="A296" s="21"/>
      <c r="B296" s="87"/>
      <c r="C296" s="90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2">
      <c r="A297" s="21"/>
      <c r="B297" s="87"/>
      <c r="C297" s="90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ht="12">
      <c r="A298" s="21"/>
      <c r="B298" s="87"/>
      <c r="C298" s="90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ht="12">
      <c r="A299" s="21"/>
      <c r="B299" s="87"/>
      <c r="C299" s="90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ht="12">
      <c r="A300" s="21"/>
      <c r="B300" s="87"/>
      <c r="C300" s="90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ht="12">
      <c r="A301" s="21"/>
      <c r="B301" s="87"/>
      <c r="C301" s="90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ht="12">
      <c r="A302" s="21"/>
      <c r="B302" s="87"/>
      <c r="C302" s="90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ht="12">
      <c r="A303" s="21"/>
      <c r="B303" s="87"/>
      <c r="C303" s="90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ht="12">
      <c r="A304" s="21"/>
      <c r="B304" s="87"/>
      <c r="C304" s="90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ht="12">
      <c r="A305" s="21"/>
      <c r="B305" s="87"/>
      <c r="C305" s="90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ht="12">
      <c r="A306" s="21"/>
      <c r="B306" s="87"/>
      <c r="C306" s="90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ht="12">
      <c r="A307" s="21"/>
      <c r="B307" s="87"/>
      <c r="C307" s="90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ht="12">
      <c r="A308" s="21"/>
      <c r="B308" s="87"/>
      <c r="C308" s="90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ht="12">
      <c r="A309" s="21"/>
      <c r="B309" s="87"/>
      <c r="C309" s="90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ht="12">
      <c r="A310" s="21"/>
      <c r="B310" s="87"/>
      <c r="C310" s="90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ht="12">
      <c r="A311" s="21"/>
      <c r="B311" s="87"/>
      <c r="C311" s="90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ht="12">
      <c r="A312" s="21"/>
      <c r="B312" s="87"/>
      <c r="C312" s="90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ht="12">
      <c r="A313" s="21"/>
      <c r="B313" s="87"/>
      <c r="C313" s="90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ht="12">
      <c r="A314" s="21"/>
      <c r="B314" s="87"/>
      <c r="C314" s="9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ht="12">
      <c r="A315" s="21"/>
      <c r="B315" s="87"/>
      <c r="C315" s="90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ht="12">
      <c r="A316" s="21"/>
      <c r="B316" s="87"/>
      <c r="C316" s="90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ht="12">
      <c r="A317" s="21"/>
      <c r="B317" s="87"/>
      <c r="C317" s="90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ht="12">
      <c r="A318" s="21"/>
      <c r="B318" s="87"/>
      <c r="C318" s="90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ht="12">
      <c r="A319" s="21"/>
      <c r="B319" s="87"/>
      <c r="C319" s="90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ht="12">
      <c r="A320" s="21"/>
      <c r="B320" s="87"/>
      <c r="C320" s="90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ht="12">
      <c r="A321" s="21"/>
      <c r="B321" s="87"/>
      <c r="C321" s="90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ht="12">
      <c r="A322" s="21"/>
      <c r="B322" s="87"/>
      <c r="C322" s="90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 ht="12">
      <c r="A323" s="21"/>
      <c r="B323" s="87"/>
      <c r="C323" s="90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 ht="12">
      <c r="A324" s="21"/>
      <c r="B324" s="87"/>
      <c r="C324" s="90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ht="12">
      <c r="A325" s="21"/>
      <c r="B325" s="87"/>
      <c r="C325" s="90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ht="12">
      <c r="A326" s="21"/>
      <c r="B326" s="87"/>
      <c r="C326" s="9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ht="12">
      <c r="A327" s="21"/>
      <c r="B327" s="87"/>
      <c r="C327" s="90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ht="12">
      <c r="A328" s="21"/>
      <c r="B328" s="87"/>
      <c r="C328" s="90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ht="12">
      <c r="A329" s="21"/>
      <c r="B329" s="87"/>
      <c r="C329" s="90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 ht="12">
      <c r="A330" s="21"/>
      <c r="B330" s="87"/>
      <c r="C330" s="90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ht="12">
      <c r="A331" s="21"/>
      <c r="B331" s="87"/>
      <c r="C331" s="90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ht="12">
      <c r="A332" s="21"/>
      <c r="B332" s="87"/>
      <c r="C332" s="90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ht="12">
      <c r="A333" s="21"/>
      <c r="B333" s="87"/>
      <c r="C333" s="90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ht="12">
      <c r="A334" s="21"/>
      <c r="B334" s="87"/>
      <c r="C334" s="90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ht="12">
      <c r="A335" s="21"/>
      <c r="B335" s="87"/>
      <c r="C335" s="90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 ht="12">
      <c r="A336" s="21"/>
      <c r="B336" s="87"/>
      <c r="C336" s="90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ht="12">
      <c r="A337" s="21"/>
      <c r="B337" s="87"/>
      <c r="C337" s="90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ht="12">
      <c r="A338" s="21"/>
      <c r="B338" s="87"/>
      <c r="C338" s="90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ht="12">
      <c r="A339" s="21"/>
      <c r="B339" s="87"/>
      <c r="C339" s="90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ht="12">
      <c r="A340" s="21"/>
      <c r="B340" s="87"/>
      <c r="C340" s="90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ht="12">
      <c r="A341" s="21"/>
      <c r="B341" s="87"/>
      <c r="C341" s="90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ht="12">
      <c r="A342" s="21"/>
      <c r="B342" s="87"/>
      <c r="C342" s="90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ht="12">
      <c r="A343" s="21"/>
      <c r="B343" s="87"/>
      <c r="C343" s="90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ht="12">
      <c r="A344" s="21"/>
      <c r="B344" s="87"/>
      <c r="C344" s="90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ht="12">
      <c r="A345" s="21"/>
      <c r="B345" s="87"/>
      <c r="C345" s="90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ht="12">
      <c r="A346" s="21"/>
      <c r="B346" s="87"/>
      <c r="C346" s="90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ht="12">
      <c r="A347" s="21"/>
      <c r="B347" s="87"/>
      <c r="C347" s="90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ht="12">
      <c r="A348" s="21"/>
      <c r="B348" s="87"/>
      <c r="C348" s="90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ht="12">
      <c r="A349" s="21"/>
      <c r="B349" s="87"/>
      <c r="C349" s="90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ht="12">
      <c r="A350" s="21"/>
      <c r="B350" s="87"/>
      <c r="C350" s="90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ht="12">
      <c r="A351" s="21"/>
      <c r="B351" s="87"/>
      <c r="C351" s="90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ht="12">
      <c r="A352" s="21"/>
      <c r="B352" s="87"/>
      <c r="C352" s="90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ht="12">
      <c r="A353" s="21"/>
      <c r="B353" s="87"/>
      <c r="C353" s="90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ht="12">
      <c r="A354" s="21"/>
      <c r="B354" s="87"/>
      <c r="C354" s="90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ht="12">
      <c r="A355" s="21"/>
      <c r="B355" s="87"/>
      <c r="C355" s="90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ht="12">
      <c r="A356" s="21"/>
      <c r="B356" s="87"/>
      <c r="C356" s="90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ht="12">
      <c r="A357" s="21"/>
      <c r="B357" s="87"/>
      <c r="C357" s="90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ht="12">
      <c r="A358" s="21"/>
      <c r="B358" s="87"/>
      <c r="C358" s="90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ht="12">
      <c r="A359" s="21"/>
      <c r="B359" s="87"/>
      <c r="C359" s="90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ht="12">
      <c r="A360" s="21"/>
      <c r="B360" s="87"/>
      <c r="C360" s="90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ht="12">
      <c r="A361" s="21"/>
      <c r="B361" s="87"/>
      <c r="C361" s="90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ht="12">
      <c r="A362" s="21"/>
      <c r="B362" s="87"/>
      <c r="C362" s="90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ht="12">
      <c r="A363" s="21"/>
      <c r="B363" s="87"/>
      <c r="C363" s="90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ht="12">
      <c r="A364" s="21"/>
      <c r="B364" s="87"/>
      <c r="C364" s="90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ht="12">
      <c r="A365" s="21"/>
      <c r="B365" s="87"/>
      <c r="C365" s="90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ht="12">
      <c r="A366" s="21"/>
      <c r="B366" s="87"/>
      <c r="C366" s="90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ht="12">
      <c r="A367" s="21"/>
      <c r="B367" s="87"/>
      <c r="C367" s="90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ht="12">
      <c r="A368" s="21"/>
      <c r="B368" s="87"/>
      <c r="C368" s="90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ht="12">
      <c r="A369" s="21"/>
      <c r="B369" s="87"/>
      <c r="C369" s="90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ht="12">
      <c r="A370" s="21"/>
      <c r="B370" s="87"/>
      <c r="C370" s="90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ht="12">
      <c r="A371" s="21"/>
      <c r="B371" s="87"/>
      <c r="C371" s="90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ht="12">
      <c r="A372" s="21"/>
      <c r="B372" s="87"/>
      <c r="C372" s="90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ht="12">
      <c r="A373" s="21"/>
      <c r="B373" s="87"/>
      <c r="C373" s="90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2">
      <c r="A374" s="21"/>
      <c r="B374" s="87"/>
      <c r="C374" s="90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ht="12">
      <c r="A375" s="21"/>
      <c r="B375" s="87"/>
      <c r="C375" s="90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ht="12">
      <c r="A376" s="21"/>
      <c r="B376" s="87"/>
      <c r="C376" s="90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ht="12">
      <c r="A377" s="21"/>
      <c r="B377" s="87"/>
      <c r="C377" s="90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ht="12">
      <c r="A378" s="21"/>
      <c r="B378" s="87"/>
      <c r="C378" s="90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ht="12">
      <c r="A379" s="21"/>
      <c r="B379" s="87"/>
      <c r="C379" s="90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12">
      <c r="A380" s="21"/>
      <c r="B380" s="87"/>
      <c r="C380" s="90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12">
      <c r="A381" s="21"/>
      <c r="B381" s="87"/>
      <c r="C381" s="90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ht="12">
      <c r="A382" s="21"/>
      <c r="B382" s="87"/>
      <c r="C382" s="90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12">
      <c r="A383" s="21"/>
      <c r="B383" s="87"/>
      <c r="C383" s="90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12">
      <c r="A384" s="21"/>
      <c r="B384" s="87"/>
      <c r="C384" s="90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12">
      <c r="A385" s="21"/>
      <c r="B385" s="87"/>
      <c r="C385" s="90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12">
      <c r="A386" s="21"/>
      <c r="B386" s="87"/>
      <c r="C386" s="90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12">
      <c r="A387" s="21"/>
      <c r="B387" s="87"/>
      <c r="C387" s="90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12">
      <c r="A388" s="21"/>
      <c r="B388" s="87"/>
      <c r="C388" s="90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12">
      <c r="A389" s="21"/>
      <c r="B389" s="87"/>
      <c r="C389" s="90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12">
      <c r="A390" s="21"/>
      <c r="B390" s="87"/>
      <c r="C390" s="90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12">
      <c r="A391" s="21"/>
      <c r="B391" s="87"/>
      <c r="C391" s="90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12">
      <c r="A392" s="21"/>
      <c r="B392" s="87"/>
      <c r="C392" s="90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12">
      <c r="A393" s="21"/>
      <c r="B393" s="87"/>
      <c r="C393" s="90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12">
      <c r="A394" s="21"/>
      <c r="B394" s="87"/>
      <c r="C394" s="90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12">
      <c r="A395" s="21"/>
      <c r="B395" s="87"/>
      <c r="C395" s="90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12">
      <c r="A396" s="21"/>
      <c r="B396" s="87"/>
      <c r="C396" s="90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12">
      <c r="A397" s="21"/>
      <c r="B397" s="87"/>
      <c r="C397" s="90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12">
      <c r="A398" s="21"/>
      <c r="B398" s="87"/>
      <c r="C398" s="90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12">
      <c r="A399" s="21"/>
      <c r="B399" s="87"/>
      <c r="C399" s="90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12">
      <c r="A400" s="21"/>
      <c r="B400" s="87"/>
      <c r="C400" s="90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12">
      <c r="A401" s="21"/>
      <c r="B401" s="87"/>
      <c r="C401" s="90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12">
      <c r="A402" s="21"/>
      <c r="C402" s="90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12">
      <c r="A403" s="21"/>
      <c r="C403" s="90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12">
      <c r="A404" s="21"/>
      <c r="C404" s="90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12">
      <c r="A405" s="21"/>
      <c r="C405" s="90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12">
      <c r="A406" s="21"/>
      <c r="C406" s="90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12">
      <c r="A407" s="21"/>
      <c r="C407" s="90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12">
      <c r="A408" s="21"/>
      <c r="C408" s="90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12">
      <c r="A409" s="21"/>
      <c r="C409" s="90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12">
      <c r="A410" s="21"/>
      <c r="C410" s="90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12">
      <c r="A411" s="21"/>
      <c r="C411" s="90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12">
      <c r="A412" s="21"/>
      <c r="C412" s="90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ht="12">
      <c r="A413" s="21"/>
      <c r="C413" s="90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12">
      <c r="A414" s="21"/>
      <c r="C414" s="90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12">
      <c r="A415" s="21"/>
      <c r="C415" s="90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12">
      <c r="A416" s="21"/>
      <c r="C416" s="90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12">
      <c r="A417" s="21"/>
      <c r="C417" s="90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12">
      <c r="A418" s="21"/>
      <c r="C418" s="90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12">
      <c r="A419" s="21"/>
      <c r="C419" s="90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12">
      <c r="A420" s="21"/>
      <c r="C420" s="90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12">
      <c r="A421" s="21"/>
      <c r="C421" s="90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12">
      <c r="A422" s="21"/>
      <c r="C422" s="90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ht="12">
      <c r="A423" s="21"/>
      <c r="C423" s="90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ht="12">
      <c r="A424" s="21"/>
      <c r="C424" s="90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ht="12">
      <c r="A425" s="21"/>
      <c r="C425" s="90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ht="12">
      <c r="A426" s="21"/>
      <c r="C426" s="90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ht="12">
      <c r="A427" s="21"/>
      <c r="C427" s="90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ht="12">
      <c r="A428" s="21"/>
      <c r="C428" s="90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ht="12">
      <c r="A429" s="21"/>
      <c r="C429" s="90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ht="12">
      <c r="A430" s="21"/>
      <c r="C430" s="90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ht="12">
      <c r="A431" s="21"/>
      <c r="C431" s="90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ht="12">
      <c r="A432" s="21"/>
      <c r="C432" s="90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ht="12">
      <c r="A433" s="21"/>
      <c r="C433" s="90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ht="12">
      <c r="A434" s="21"/>
      <c r="C434" s="90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ht="12">
      <c r="A435" s="21"/>
      <c r="C435" s="90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ht="12">
      <c r="A436" s="21"/>
      <c r="C436" s="90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ht="12">
      <c r="A437" s="21"/>
      <c r="C437" s="90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ht="12">
      <c r="A438" s="21"/>
      <c r="C438" s="90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ht="12">
      <c r="A439" s="21"/>
      <c r="C439" s="90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ht="12">
      <c r="A440" s="21"/>
      <c r="C440" s="90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ht="12">
      <c r="A441" s="21"/>
      <c r="C441" s="90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ht="12">
      <c r="A442" s="21"/>
      <c r="C442" s="90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ht="12">
      <c r="A443" s="21"/>
      <c r="C443" s="90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1:29" ht="12">
      <c r="A444" s="21"/>
      <c r="C444" s="90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1:29" ht="12">
      <c r="A445" s="21"/>
      <c r="C445" s="90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1:29" ht="12">
      <c r="A446" s="21"/>
      <c r="C446" s="90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1:29" ht="12">
      <c r="A447" s="21"/>
      <c r="C447" s="90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spans="1:29" ht="12">
      <c r="A448" s="21"/>
      <c r="C448" s="90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1:29" ht="12">
      <c r="A449" s="21"/>
      <c r="C449" s="90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1:29" ht="12">
      <c r="A450" s="21"/>
      <c r="C450" s="90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1:29" ht="12">
      <c r="A451" s="21"/>
      <c r="C451" s="90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</row>
    <row r="452" spans="1:29" ht="12">
      <c r="A452" s="21"/>
      <c r="C452" s="90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</row>
    <row r="453" spans="1:29" ht="12">
      <c r="A453" s="21"/>
      <c r="C453" s="90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1:29" ht="12">
      <c r="A454" s="21"/>
      <c r="C454" s="90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1:29" ht="12">
      <c r="A455" s="21"/>
      <c r="C455" s="90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1:29" ht="12">
      <c r="A456" s="21"/>
      <c r="C456" s="90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1:29" ht="12">
      <c r="A457" s="21"/>
      <c r="C457" s="90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</row>
    <row r="458" spans="1:29" ht="12">
      <c r="A458" s="21"/>
      <c r="C458" s="90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</row>
    <row r="459" spans="1:29" ht="12">
      <c r="A459" s="21"/>
      <c r="C459" s="90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</row>
    <row r="460" spans="1:29" ht="12">
      <c r="A460" s="21"/>
      <c r="C460" s="90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</row>
    <row r="461" spans="1:29" ht="12">
      <c r="A461" s="21"/>
      <c r="C461" s="90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</row>
    <row r="462" spans="1:29" ht="12">
      <c r="A462" s="21"/>
      <c r="C462" s="90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</row>
    <row r="463" spans="1:29" ht="12">
      <c r="A463" s="21"/>
      <c r="C463" s="90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</row>
    <row r="464" spans="1:29" ht="12">
      <c r="A464" s="21"/>
      <c r="C464" s="90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</row>
    <row r="465" spans="1:29" ht="12">
      <c r="A465" s="21"/>
      <c r="C465" s="90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</row>
    <row r="466" spans="1:29" ht="12">
      <c r="A466" s="21"/>
      <c r="C466" s="90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</row>
    <row r="467" spans="1:29" ht="12">
      <c r="A467" s="21"/>
      <c r="C467" s="90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</row>
    <row r="468" spans="1:29" ht="12">
      <c r="A468" s="21"/>
      <c r="C468" s="90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</row>
    <row r="469" spans="1:29" ht="12">
      <c r="A469" s="21"/>
      <c r="C469" s="90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</row>
    <row r="470" spans="1:29" ht="12">
      <c r="A470" s="21"/>
      <c r="C470" s="90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1:29" ht="12">
      <c r="A471" s="21"/>
      <c r="C471" s="90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1:29" ht="12">
      <c r="A472" s="21"/>
      <c r="C472" s="90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1:29" ht="12">
      <c r="A473" s="21"/>
      <c r="C473" s="90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1:29" ht="12">
      <c r="A474" s="21"/>
      <c r="C474" s="90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1:29" ht="12">
      <c r="A475" s="21"/>
      <c r="C475" s="90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1:29" ht="12">
      <c r="A476" s="21"/>
      <c r="C476" s="90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1:29" ht="12">
      <c r="A477" s="21"/>
      <c r="C477" s="90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1:29" ht="12">
      <c r="A478" s="21"/>
      <c r="C478" s="90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</row>
    <row r="479" spans="1:29" ht="12">
      <c r="A479" s="21"/>
      <c r="C479" s="90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</row>
    <row r="480" spans="1:29" ht="12">
      <c r="A480" s="21"/>
      <c r="C480" s="90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</row>
    <row r="481" spans="1:29" ht="12">
      <c r="A481" s="21"/>
      <c r="C481" s="90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</row>
    <row r="482" spans="1:29" ht="12">
      <c r="A482" s="21"/>
      <c r="C482" s="90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</row>
    <row r="483" spans="1:29" ht="12">
      <c r="A483" s="21"/>
      <c r="C483" s="90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1:29" ht="12">
      <c r="A484" s="21"/>
      <c r="C484" s="90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</row>
    <row r="485" spans="1:29" ht="12">
      <c r="A485" s="21"/>
      <c r="C485" s="90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1:29" ht="12">
      <c r="A486" s="21"/>
      <c r="C486" s="90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1:29" ht="12">
      <c r="A487" s="21"/>
      <c r="C487" s="90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</row>
    <row r="488" spans="1:29" ht="12">
      <c r="A488" s="21"/>
      <c r="C488" s="90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</row>
    <row r="489" spans="1:29" ht="12">
      <c r="A489" s="21"/>
      <c r="C489" s="90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</row>
    <row r="490" spans="1:29" ht="12">
      <c r="A490" s="21"/>
      <c r="C490" s="90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</row>
    <row r="491" spans="1:29" ht="12">
      <c r="A491" s="21"/>
      <c r="C491" s="90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</row>
    <row r="492" spans="1:29" ht="12">
      <c r="A492" s="21"/>
      <c r="C492" s="90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1:29" ht="12">
      <c r="A493" s="21"/>
      <c r="C493" s="90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</row>
    <row r="494" spans="1:29" ht="12">
      <c r="A494" s="21"/>
      <c r="C494" s="90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</row>
    <row r="495" spans="1:29" ht="12">
      <c r="A495" s="21"/>
      <c r="C495" s="90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</row>
    <row r="496" spans="1:29" ht="12">
      <c r="A496" s="21"/>
      <c r="C496" s="90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</row>
    <row r="497" spans="1:29" ht="12">
      <c r="A497" s="21"/>
      <c r="C497" s="90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1:29" ht="12">
      <c r="A498" s="21"/>
      <c r="C498" s="90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1:29" ht="12">
      <c r="A499" s="21"/>
      <c r="C499" s="90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</row>
    <row r="500" spans="1:29" ht="12">
      <c r="A500" s="21"/>
      <c r="C500" s="90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</row>
    <row r="501" spans="1:29" ht="12">
      <c r="A501" s="21"/>
      <c r="C501" s="90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</row>
    <row r="502" spans="1:29" ht="12">
      <c r="A502" s="21"/>
      <c r="C502" s="90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</row>
    <row r="503" spans="1:29" ht="12">
      <c r="A503" s="21"/>
      <c r="C503" s="90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</row>
    <row r="504" spans="1:29" ht="12">
      <c r="A504" s="21"/>
      <c r="C504" s="90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1:29" ht="12">
      <c r="A505" s="21"/>
      <c r="C505" s="90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1:29" ht="12">
      <c r="A506" s="21"/>
      <c r="C506" s="90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1:29" ht="12">
      <c r="A507" s="21"/>
      <c r="C507" s="90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1:29" ht="12">
      <c r="A508" s="21"/>
      <c r="C508" s="90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1:29" ht="12">
      <c r="A509" s="21"/>
      <c r="C509" s="90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1:29" ht="12">
      <c r="A510" s="21"/>
      <c r="C510" s="90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1:29" ht="12">
      <c r="A511" s="21"/>
      <c r="C511" s="90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1:29" ht="12">
      <c r="A512" s="21"/>
      <c r="C512" s="90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1:29" ht="12">
      <c r="A513" s="21"/>
      <c r="C513" s="90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1:29" ht="12">
      <c r="A514" s="21"/>
      <c r="C514" s="90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1:29" ht="12">
      <c r="A515" s="21"/>
      <c r="C515" s="90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1:29" ht="12">
      <c r="A516" s="21"/>
      <c r="C516" s="90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1:29" ht="12">
      <c r="A517" s="21"/>
      <c r="C517" s="90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1:29" ht="12">
      <c r="A518" s="21"/>
      <c r="C518" s="90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1:29" ht="12">
      <c r="A519" s="21"/>
      <c r="C519" s="90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1:29" ht="12">
      <c r="A520" s="21"/>
      <c r="C520" s="90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1:29" ht="12">
      <c r="A521" s="21"/>
      <c r="C521" s="90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1:29" ht="12">
      <c r="A522" s="21"/>
      <c r="C522" s="90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1:29" ht="12">
      <c r="A523" s="21"/>
      <c r="C523" s="90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1:29" ht="12">
      <c r="A524" s="21"/>
      <c r="C524" s="90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1:29" ht="12">
      <c r="A525" s="21"/>
      <c r="C525" s="90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1:29" ht="12">
      <c r="A526" s="21"/>
      <c r="C526" s="90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1:29" ht="12">
      <c r="A527" s="21"/>
      <c r="C527" s="90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1:29" ht="12">
      <c r="A528" s="21"/>
      <c r="C528" s="90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1:29" ht="12">
      <c r="A529" s="21"/>
      <c r="C529" s="90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1:29" ht="12">
      <c r="A530" s="21"/>
      <c r="C530" s="90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1:29" ht="12">
      <c r="A531" s="21"/>
      <c r="C531" s="90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1:29" ht="12">
      <c r="A532" s="21"/>
      <c r="C532" s="90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1:29" ht="12">
      <c r="A533" s="21"/>
      <c r="C533" s="90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1:29" ht="12">
      <c r="A534" s="21"/>
      <c r="C534" s="90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1:29" ht="12">
      <c r="A535" s="21"/>
      <c r="C535" s="90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1:29" ht="12">
      <c r="A536" s="21"/>
      <c r="C536" s="90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1:29" ht="12">
      <c r="A537" s="21"/>
      <c r="C537" s="90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1:29" ht="12">
      <c r="A538" s="21"/>
      <c r="C538" s="90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1:29" ht="12">
      <c r="A539" s="21"/>
      <c r="C539" s="90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1:29" ht="12">
      <c r="A540" s="21"/>
      <c r="C540" s="90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1:29" ht="12">
      <c r="A541" s="21"/>
      <c r="C541" s="90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1:29" ht="12">
      <c r="A542" s="21"/>
      <c r="C542" s="90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1:29" ht="12">
      <c r="A543" s="21"/>
      <c r="C543" s="90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1:29" ht="12">
      <c r="A544" s="21"/>
      <c r="C544" s="90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1:29" ht="12">
      <c r="A545" s="21"/>
      <c r="C545" s="90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1:29" ht="12">
      <c r="A546" s="21"/>
      <c r="C546" s="90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1:29" ht="12">
      <c r="A547" s="21"/>
      <c r="C547" s="90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1:29" ht="12">
      <c r="A548" s="21"/>
      <c r="C548" s="90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1:29" ht="12">
      <c r="A549" s="21"/>
      <c r="C549" s="90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1:29" ht="12">
      <c r="A550" s="21"/>
      <c r="C550" s="90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1:29" ht="12">
      <c r="A551" s="21"/>
      <c r="C551" s="90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1:29" ht="12">
      <c r="A552" s="21"/>
      <c r="C552" s="90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1:29" ht="12">
      <c r="A553" s="21"/>
      <c r="C553" s="90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1:29" ht="12">
      <c r="A554" s="21"/>
      <c r="C554" s="90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1:29" ht="12">
      <c r="A555" s="21"/>
      <c r="C555" s="90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1:29" ht="12">
      <c r="A556" s="21"/>
      <c r="C556" s="90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1:29" ht="12">
      <c r="A557" s="21"/>
      <c r="C557" s="90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1:29" ht="12">
      <c r="A558" s="21"/>
      <c r="C558" s="90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1:29" ht="12">
      <c r="A559" s="21"/>
      <c r="C559" s="90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1:29" ht="12">
      <c r="A560" s="21"/>
      <c r="C560" s="90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1:29" ht="12">
      <c r="A561" s="21"/>
      <c r="C561" s="90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1:29" ht="12">
      <c r="A562" s="21"/>
      <c r="C562" s="90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1:29" ht="12">
      <c r="A563" s="21"/>
      <c r="C563" s="90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1:29" ht="12">
      <c r="A564" s="21"/>
      <c r="C564" s="90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1:29" ht="12">
      <c r="A565" s="21"/>
      <c r="C565" s="90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1:29" ht="12">
      <c r="A566" s="21"/>
      <c r="C566" s="90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1:29" ht="12">
      <c r="A567" s="21"/>
      <c r="C567" s="90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1:29" ht="12">
      <c r="A568" s="21"/>
      <c r="C568" s="90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1:29" ht="12">
      <c r="A569" s="21"/>
      <c r="C569" s="90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1:29" ht="12">
      <c r="A570" s="21"/>
      <c r="C570" s="90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1:29" ht="12">
      <c r="A571" s="21"/>
      <c r="C571" s="90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1:29" ht="12">
      <c r="A572" s="21"/>
      <c r="C572" s="90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1:29" ht="12">
      <c r="A573" s="21"/>
      <c r="C573" s="90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1:29" ht="12">
      <c r="A574" s="21"/>
      <c r="C574" s="90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1:29" ht="12">
      <c r="A575" s="21"/>
      <c r="C575" s="90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1:29" ht="12">
      <c r="A576" s="21"/>
      <c r="C576" s="90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1:29" ht="12">
      <c r="A577" s="21"/>
      <c r="C577" s="90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1:29" ht="12">
      <c r="A578" s="21"/>
      <c r="C578" s="90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1:29" ht="12">
      <c r="A579" s="21"/>
      <c r="C579" s="90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1:29" ht="12">
      <c r="A580" s="21"/>
      <c r="C580" s="90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1:29" ht="12">
      <c r="A581" s="21"/>
      <c r="C581" s="90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1:29" ht="12">
      <c r="A582" s="21"/>
      <c r="C582" s="90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1:29" ht="12">
      <c r="A583" s="21"/>
      <c r="C583" s="90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1:29" ht="12">
      <c r="A584" s="21"/>
      <c r="C584" s="90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</sheetData>
  <sheetProtection/>
  <mergeCells count="12">
    <mergeCell ref="A5:A6"/>
    <mergeCell ref="B5:C6"/>
    <mergeCell ref="D5:D6"/>
    <mergeCell ref="E5:E6"/>
    <mergeCell ref="F5:G6"/>
    <mergeCell ref="H5:I6"/>
    <mergeCell ref="J5:W5"/>
    <mergeCell ref="X5:X6"/>
    <mergeCell ref="Y5:Y6"/>
    <mergeCell ref="Z5:Z6"/>
    <mergeCell ref="AA5:AA6"/>
    <mergeCell ref="AB5:AB6"/>
  </mergeCells>
  <printOptions/>
  <pageMargins left="0.17" right="0.17" top="0.5" bottom="0.4" header="0.55" footer="0.17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5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20.5546875" style="92" customWidth="1"/>
    <col min="2" max="2" width="7.4453125" style="92" customWidth="1"/>
    <col min="3" max="8" width="6.4453125" style="92" customWidth="1"/>
    <col min="9" max="9" width="6.4453125" style="93" customWidth="1"/>
    <col min="10" max="24" width="6.4453125" style="92" customWidth="1"/>
    <col min="25" max="16384" width="8.88671875" style="92" customWidth="1"/>
  </cols>
  <sheetData>
    <row r="1" ht="17.25" customHeight="1"/>
    <row r="2" spans="1:23" s="94" customFormat="1" ht="21.75" customHeight="1">
      <c r="A2" s="23" t="s">
        <v>488</v>
      </c>
      <c r="B2" s="96"/>
      <c r="C2" s="6"/>
      <c r="D2" s="6"/>
      <c r="E2" s="6"/>
      <c r="F2" s="6"/>
      <c r="G2" s="6"/>
      <c r="H2" s="6"/>
      <c r="I2" s="9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4" spans="1:24" ht="16.5" customHeight="1">
      <c r="A4" s="203" t="s">
        <v>781</v>
      </c>
      <c r="B4" s="203"/>
      <c r="C4" s="203"/>
      <c r="D4" s="203"/>
      <c r="E4" s="203"/>
      <c r="F4" s="203"/>
      <c r="G4" s="203"/>
      <c r="H4" s="203"/>
      <c r="I4" s="21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3" s="22" customFormat="1" ht="16.5" customHeight="1">
      <c r="A5" s="636" t="s">
        <v>651</v>
      </c>
      <c r="B5" s="652" t="s">
        <v>652</v>
      </c>
      <c r="C5" s="652" t="s">
        <v>653</v>
      </c>
      <c r="D5" s="652" t="s">
        <v>654</v>
      </c>
      <c r="E5" s="652" t="s">
        <v>655</v>
      </c>
      <c r="F5" s="524" t="s">
        <v>656</v>
      </c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6"/>
      <c r="S5" s="652" t="s">
        <v>657</v>
      </c>
      <c r="T5" s="652" t="s">
        <v>658</v>
      </c>
      <c r="U5" s="652" t="s">
        <v>659</v>
      </c>
      <c r="V5" s="652" t="s">
        <v>660</v>
      </c>
      <c r="W5" s="648" t="s">
        <v>661</v>
      </c>
    </row>
    <row r="6" spans="1:23" s="22" customFormat="1" ht="39" customHeight="1">
      <c r="A6" s="637"/>
      <c r="B6" s="653"/>
      <c r="C6" s="653"/>
      <c r="D6" s="653"/>
      <c r="E6" s="653"/>
      <c r="F6" s="513"/>
      <c r="G6" s="448" t="s">
        <v>662</v>
      </c>
      <c r="H6" s="448" t="s">
        <v>0</v>
      </c>
      <c r="I6" s="512" t="s">
        <v>663</v>
      </c>
      <c r="J6" s="448" t="s">
        <v>1</v>
      </c>
      <c r="K6" s="448" t="s">
        <v>2</v>
      </c>
      <c r="L6" s="448" t="s">
        <v>3</v>
      </c>
      <c r="M6" s="448" t="s">
        <v>4</v>
      </c>
      <c r="N6" s="448" t="s">
        <v>5</v>
      </c>
      <c r="O6" s="448" t="s">
        <v>6</v>
      </c>
      <c r="P6" s="448" t="s">
        <v>7</v>
      </c>
      <c r="Q6" s="448" t="s">
        <v>664</v>
      </c>
      <c r="R6" s="448" t="s">
        <v>665</v>
      </c>
      <c r="S6" s="653"/>
      <c r="T6" s="653"/>
      <c r="U6" s="653"/>
      <c r="V6" s="653"/>
      <c r="W6" s="650"/>
    </row>
    <row r="7" spans="1:23" ht="19.5" customHeight="1">
      <c r="A7" s="207" t="s">
        <v>263</v>
      </c>
      <c r="B7" s="208">
        <v>3446</v>
      </c>
      <c r="C7" s="194">
        <v>37</v>
      </c>
      <c r="D7" s="194">
        <v>1574</v>
      </c>
      <c r="E7" s="194">
        <v>0</v>
      </c>
      <c r="F7" s="194">
        <v>959</v>
      </c>
      <c r="G7" s="194">
        <v>0</v>
      </c>
      <c r="H7" s="194">
        <v>0</v>
      </c>
      <c r="I7" s="210">
        <v>1</v>
      </c>
      <c r="J7" s="194">
        <v>4</v>
      </c>
      <c r="K7" s="194">
        <v>29</v>
      </c>
      <c r="L7" s="194">
        <v>81</v>
      </c>
      <c r="M7" s="194">
        <v>249</v>
      </c>
      <c r="N7" s="194">
        <v>356</v>
      </c>
      <c r="O7" s="194">
        <v>219</v>
      </c>
      <c r="P7" s="194">
        <v>20</v>
      </c>
      <c r="Q7" s="210" t="s">
        <v>23</v>
      </c>
      <c r="R7" s="210" t="s">
        <v>23</v>
      </c>
      <c r="S7" s="194">
        <v>17</v>
      </c>
      <c r="T7" s="194">
        <v>110</v>
      </c>
      <c r="U7" s="194">
        <v>2</v>
      </c>
      <c r="V7" s="194">
        <v>24</v>
      </c>
      <c r="W7" s="194">
        <v>723</v>
      </c>
    </row>
    <row r="8" spans="1:23" ht="19.5" customHeight="1">
      <c r="A8" s="420" t="s">
        <v>266</v>
      </c>
      <c r="B8" s="418">
        <v>3627</v>
      </c>
      <c r="C8" s="400">
        <v>35</v>
      </c>
      <c r="D8" s="400">
        <v>1750</v>
      </c>
      <c r="E8" s="400">
        <v>0</v>
      </c>
      <c r="F8" s="400">
        <v>988</v>
      </c>
      <c r="G8" s="400">
        <v>0</v>
      </c>
      <c r="H8" s="400">
        <v>0</v>
      </c>
      <c r="I8" s="421">
        <v>1</v>
      </c>
      <c r="J8" s="400">
        <v>4</v>
      </c>
      <c r="K8" s="400">
        <v>29</v>
      </c>
      <c r="L8" s="400">
        <v>83</v>
      </c>
      <c r="M8" s="400">
        <v>254</v>
      </c>
      <c r="N8" s="400">
        <v>373</v>
      </c>
      <c r="O8" s="400">
        <v>223</v>
      </c>
      <c r="P8" s="400">
        <v>21</v>
      </c>
      <c r="Q8" s="421" t="s">
        <v>23</v>
      </c>
      <c r="R8" s="421" t="s">
        <v>23</v>
      </c>
      <c r="S8" s="400">
        <v>17</v>
      </c>
      <c r="T8" s="400">
        <v>111</v>
      </c>
      <c r="U8" s="400">
        <v>2</v>
      </c>
      <c r="V8" s="400">
        <v>24</v>
      </c>
      <c r="W8" s="400">
        <v>700</v>
      </c>
    </row>
    <row r="9" spans="1:23" ht="19.5" customHeight="1">
      <c r="A9" s="420" t="s">
        <v>269</v>
      </c>
      <c r="B9" s="418">
        <v>3688</v>
      </c>
      <c r="C9" s="400">
        <v>33</v>
      </c>
      <c r="D9" s="400">
        <v>1833</v>
      </c>
      <c r="E9" s="400">
        <v>0</v>
      </c>
      <c r="F9" s="400">
        <v>1003</v>
      </c>
      <c r="G9" s="400">
        <v>0</v>
      </c>
      <c r="H9" s="400">
        <v>0</v>
      </c>
      <c r="I9" s="421">
        <v>1</v>
      </c>
      <c r="J9" s="400">
        <v>4</v>
      </c>
      <c r="K9" s="400">
        <v>30</v>
      </c>
      <c r="L9" s="400">
        <v>87</v>
      </c>
      <c r="M9" s="400">
        <v>255</v>
      </c>
      <c r="N9" s="400">
        <v>378</v>
      </c>
      <c r="O9" s="400">
        <v>224</v>
      </c>
      <c r="P9" s="400">
        <v>24</v>
      </c>
      <c r="Q9" s="421" t="s">
        <v>23</v>
      </c>
      <c r="R9" s="421" t="s">
        <v>23</v>
      </c>
      <c r="S9" s="400">
        <v>17</v>
      </c>
      <c r="T9" s="400">
        <v>115</v>
      </c>
      <c r="U9" s="400">
        <v>2</v>
      </c>
      <c r="V9" s="400">
        <v>24</v>
      </c>
      <c r="W9" s="400">
        <v>661</v>
      </c>
    </row>
    <row r="10" spans="1:23" s="22" customFormat="1" ht="16.5" customHeight="1">
      <c r="A10" s="420" t="s">
        <v>282</v>
      </c>
      <c r="B10" s="527">
        <v>3683</v>
      </c>
      <c r="C10" s="399">
        <v>33</v>
      </c>
      <c r="D10" s="417">
        <v>1833</v>
      </c>
      <c r="E10" s="417">
        <v>0</v>
      </c>
      <c r="F10" s="412">
        <v>1041</v>
      </c>
      <c r="G10" s="417">
        <v>0</v>
      </c>
      <c r="H10" s="417">
        <v>0</v>
      </c>
      <c r="I10" s="528">
        <v>1</v>
      </c>
      <c r="J10" s="417">
        <v>3</v>
      </c>
      <c r="K10" s="417">
        <v>30</v>
      </c>
      <c r="L10" s="417">
        <v>85</v>
      </c>
      <c r="M10" s="417">
        <v>267</v>
      </c>
      <c r="N10" s="417">
        <v>400</v>
      </c>
      <c r="O10" s="417">
        <v>230</v>
      </c>
      <c r="P10" s="417">
        <v>25</v>
      </c>
      <c r="Q10" s="529" t="s">
        <v>23</v>
      </c>
      <c r="R10" s="529" t="s">
        <v>23</v>
      </c>
      <c r="S10" s="417">
        <v>18</v>
      </c>
      <c r="T10" s="417">
        <v>114</v>
      </c>
      <c r="U10" s="417">
        <v>3</v>
      </c>
      <c r="V10" s="417">
        <v>23</v>
      </c>
      <c r="W10" s="417">
        <v>618</v>
      </c>
    </row>
    <row r="11" spans="1:23" s="22" customFormat="1" ht="16.5" customHeight="1">
      <c r="A11" s="420" t="s">
        <v>410</v>
      </c>
      <c r="B11" s="527">
        <v>3670</v>
      </c>
      <c r="C11" s="399">
        <v>8</v>
      </c>
      <c r="D11" s="417">
        <v>1831</v>
      </c>
      <c r="E11" s="417">
        <v>0</v>
      </c>
      <c r="F11" s="412">
        <v>1670</v>
      </c>
      <c r="G11" s="417">
        <v>0</v>
      </c>
      <c r="H11" s="417">
        <v>0</v>
      </c>
      <c r="I11" s="528">
        <v>1</v>
      </c>
      <c r="J11" s="417">
        <v>3</v>
      </c>
      <c r="K11" s="417">
        <v>31</v>
      </c>
      <c r="L11" s="417">
        <v>87</v>
      </c>
      <c r="M11" s="417">
        <v>371</v>
      </c>
      <c r="N11" s="417">
        <v>665</v>
      </c>
      <c r="O11" s="417">
        <v>437</v>
      </c>
      <c r="P11" s="417">
        <v>69</v>
      </c>
      <c r="Q11" s="529">
        <v>1</v>
      </c>
      <c r="R11" s="529">
        <v>5</v>
      </c>
      <c r="S11" s="417">
        <v>18</v>
      </c>
      <c r="T11" s="417">
        <v>117</v>
      </c>
      <c r="U11" s="417">
        <v>3</v>
      </c>
      <c r="V11" s="417">
        <v>23</v>
      </c>
      <c r="W11" s="417">
        <v>0</v>
      </c>
    </row>
    <row r="12" spans="1:23" s="22" customFormat="1" ht="16.5" customHeight="1">
      <c r="A12" s="420" t="s">
        <v>479</v>
      </c>
      <c r="B12" s="527">
        <v>3647</v>
      </c>
      <c r="C12" s="399">
        <v>8</v>
      </c>
      <c r="D12" s="417">
        <v>1831</v>
      </c>
      <c r="E12" s="417">
        <v>0</v>
      </c>
      <c r="F12" s="412">
        <v>1647</v>
      </c>
      <c r="G12" s="417">
        <v>1</v>
      </c>
      <c r="H12" s="417">
        <v>0</v>
      </c>
      <c r="I12" s="528">
        <v>1</v>
      </c>
      <c r="J12" s="417">
        <v>4</v>
      </c>
      <c r="K12" s="417">
        <v>30</v>
      </c>
      <c r="L12" s="417">
        <v>89</v>
      </c>
      <c r="M12" s="417">
        <v>375</v>
      </c>
      <c r="N12" s="417">
        <v>666</v>
      </c>
      <c r="O12" s="417">
        <v>409</v>
      </c>
      <c r="P12" s="417">
        <v>67</v>
      </c>
      <c r="Q12" s="529">
        <v>1</v>
      </c>
      <c r="R12" s="529">
        <v>4</v>
      </c>
      <c r="S12" s="417">
        <v>18</v>
      </c>
      <c r="T12" s="417">
        <v>117</v>
      </c>
      <c r="U12" s="417">
        <v>3</v>
      </c>
      <c r="V12" s="417">
        <v>23</v>
      </c>
      <c r="W12" s="417">
        <v>0</v>
      </c>
    </row>
    <row r="13" spans="1:23" s="22" customFormat="1" ht="16.5" customHeight="1">
      <c r="A13" s="420" t="s">
        <v>511</v>
      </c>
      <c r="B13" s="527">
        <v>3827.1</v>
      </c>
      <c r="C13" s="399">
        <v>8</v>
      </c>
      <c r="D13" s="417">
        <v>2019</v>
      </c>
      <c r="E13" s="417">
        <v>0</v>
      </c>
      <c r="F13" s="412">
        <v>1638.1</v>
      </c>
      <c r="G13" s="417">
        <v>1</v>
      </c>
      <c r="H13" s="417">
        <v>0</v>
      </c>
      <c r="I13" s="528">
        <v>1</v>
      </c>
      <c r="J13" s="417">
        <v>4</v>
      </c>
      <c r="K13" s="417">
        <v>30</v>
      </c>
      <c r="L13" s="417">
        <v>93</v>
      </c>
      <c r="M13" s="417">
        <v>376.1</v>
      </c>
      <c r="N13" s="417">
        <v>648</v>
      </c>
      <c r="O13" s="417">
        <v>409</v>
      </c>
      <c r="P13" s="417">
        <v>72</v>
      </c>
      <c r="Q13" s="530">
        <v>1</v>
      </c>
      <c r="R13" s="530">
        <v>3</v>
      </c>
      <c r="S13" s="417">
        <v>19</v>
      </c>
      <c r="T13" s="417">
        <v>117</v>
      </c>
      <c r="U13" s="417">
        <v>3</v>
      </c>
      <c r="V13" s="417">
        <v>23</v>
      </c>
      <c r="W13" s="417">
        <v>0</v>
      </c>
    </row>
    <row r="14" spans="1:23" s="22" customFormat="1" ht="16.5" customHeight="1">
      <c r="A14" s="420" t="s">
        <v>517</v>
      </c>
      <c r="B14" s="527">
        <v>3796</v>
      </c>
      <c r="C14" s="399">
        <v>8</v>
      </c>
      <c r="D14" s="417">
        <v>2017</v>
      </c>
      <c r="E14" s="417">
        <v>0</v>
      </c>
      <c r="F14" s="412">
        <v>1609</v>
      </c>
      <c r="G14" s="417">
        <v>1</v>
      </c>
      <c r="H14" s="417">
        <v>0</v>
      </c>
      <c r="I14" s="528">
        <v>1</v>
      </c>
      <c r="J14" s="417">
        <v>4</v>
      </c>
      <c r="K14" s="417">
        <v>31</v>
      </c>
      <c r="L14" s="417">
        <v>94</v>
      </c>
      <c r="M14" s="417">
        <v>372</v>
      </c>
      <c r="N14" s="417">
        <v>639</v>
      </c>
      <c r="O14" s="417">
        <v>401</v>
      </c>
      <c r="P14" s="417">
        <v>63</v>
      </c>
      <c r="Q14" s="530">
        <v>1</v>
      </c>
      <c r="R14" s="530">
        <v>2</v>
      </c>
      <c r="S14" s="417">
        <v>19</v>
      </c>
      <c r="T14" s="417">
        <v>117</v>
      </c>
      <c r="U14" s="417">
        <v>3</v>
      </c>
      <c r="V14" s="417">
        <v>23</v>
      </c>
      <c r="W14" s="417">
        <v>0</v>
      </c>
    </row>
    <row r="15" spans="1:33" s="22" customFormat="1" ht="16.5" customHeight="1">
      <c r="A15" s="420" t="s">
        <v>557</v>
      </c>
      <c r="B15" s="527">
        <f>C15+D15+F15+S15+T15+U15+V15+W15+E15</f>
        <v>3950</v>
      </c>
      <c r="C15" s="417">
        <f aca="true" t="shared" si="0" ref="C15:V15">SUM(C17:C43)</f>
        <v>8</v>
      </c>
      <c r="D15" s="417">
        <f t="shared" si="0"/>
        <v>2179</v>
      </c>
      <c r="E15" s="417">
        <f t="shared" si="0"/>
        <v>0</v>
      </c>
      <c r="F15" s="417">
        <f>SUM(F17:F43)</f>
        <v>1596</v>
      </c>
      <c r="G15" s="417">
        <f t="shared" si="0"/>
        <v>0</v>
      </c>
      <c r="H15" s="417">
        <f t="shared" si="0"/>
        <v>0</v>
      </c>
      <c r="I15" s="417">
        <f t="shared" si="0"/>
        <v>1</v>
      </c>
      <c r="J15" s="417">
        <f t="shared" si="0"/>
        <v>3</v>
      </c>
      <c r="K15" s="417">
        <f t="shared" si="0"/>
        <v>32</v>
      </c>
      <c r="L15" s="417">
        <f t="shared" si="0"/>
        <v>95</v>
      </c>
      <c r="M15" s="417">
        <f t="shared" si="0"/>
        <v>367</v>
      </c>
      <c r="N15" s="417">
        <f t="shared" si="0"/>
        <v>641</v>
      </c>
      <c r="O15" s="417">
        <f t="shared" si="0"/>
        <v>399</v>
      </c>
      <c r="P15" s="417">
        <f t="shared" si="0"/>
        <v>57</v>
      </c>
      <c r="Q15" s="417">
        <f t="shared" si="0"/>
        <v>0</v>
      </c>
      <c r="R15" s="417">
        <f t="shared" si="0"/>
        <v>1</v>
      </c>
      <c r="S15" s="417">
        <f t="shared" si="0"/>
        <v>20</v>
      </c>
      <c r="T15" s="417">
        <f t="shared" si="0"/>
        <v>121</v>
      </c>
      <c r="U15" s="417">
        <f t="shared" si="0"/>
        <v>3</v>
      </c>
      <c r="V15" s="417">
        <f t="shared" si="0"/>
        <v>23</v>
      </c>
      <c r="W15" s="417">
        <f>SUM(W17:W43)</f>
        <v>0</v>
      </c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</row>
    <row r="16" spans="1:24" ht="11.25" customHeight="1">
      <c r="A16" s="419"/>
      <c r="B16" s="418"/>
      <c r="C16" s="400"/>
      <c r="D16" s="400"/>
      <c r="E16" s="400"/>
      <c r="F16" s="400"/>
      <c r="G16" s="400"/>
      <c r="H16" s="400"/>
      <c r="I16" s="421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</row>
    <row r="17" spans="1:23" s="22" customFormat="1" ht="16.5" customHeight="1">
      <c r="A17" s="407" t="s">
        <v>666</v>
      </c>
      <c r="B17" s="527">
        <f aca="true" t="shared" si="1" ref="B17:B43">C17+D17+F17+S17+T17+U17+V17+W17+E17</f>
        <v>86</v>
      </c>
      <c r="C17" s="417">
        <v>8</v>
      </c>
      <c r="D17" s="417">
        <v>0</v>
      </c>
      <c r="E17" s="417">
        <v>0</v>
      </c>
      <c r="F17" s="412">
        <f>SUM(G17:R17)</f>
        <v>78</v>
      </c>
      <c r="G17" s="417">
        <v>0</v>
      </c>
      <c r="H17" s="417">
        <v>0</v>
      </c>
      <c r="I17" s="528">
        <v>1</v>
      </c>
      <c r="J17" s="417">
        <v>0</v>
      </c>
      <c r="K17" s="417">
        <v>3</v>
      </c>
      <c r="L17" s="417">
        <v>11</v>
      </c>
      <c r="M17" s="417">
        <v>25</v>
      </c>
      <c r="N17" s="417">
        <v>30</v>
      </c>
      <c r="O17" s="417">
        <v>8</v>
      </c>
      <c r="P17" s="417">
        <v>0</v>
      </c>
      <c r="Q17" s="417">
        <v>0</v>
      </c>
      <c r="R17" s="417">
        <v>0</v>
      </c>
      <c r="S17" s="417">
        <v>0</v>
      </c>
      <c r="T17" s="417">
        <v>0</v>
      </c>
      <c r="U17" s="417">
        <v>0</v>
      </c>
      <c r="V17" s="417">
        <v>0</v>
      </c>
      <c r="W17" s="417">
        <v>0</v>
      </c>
    </row>
    <row r="18" spans="1:23" s="22" customFormat="1" ht="16.5" customHeight="1">
      <c r="A18" s="407" t="s">
        <v>667</v>
      </c>
      <c r="B18" s="527">
        <f t="shared" si="1"/>
        <v>26</v>
      </c>
      <c r="C18" s="417">
        <v>0</v>
      </c>
      <c r="D18" s="417">
        <v>0</v>
      </c>
      <c r="E18" s="417">
        <v>0</v>
      </c>
      <c r="F18" s="412">
        <f aca="true" t="shared" si="2" ref="F18:F43">SUM(G18:R18)</f>
        <v>26</v>
      </c>
      <c r="G18" s="417">
        <v>0</v>
      </c>
      <c r="H18" s="417">
        <v>0</v>
      </c>
      <c r="I18" s="417">
        <v>0</v>
      </c>
      <c r="J18" s="417">
        <v>0</v>
      </c>
      <c r="K18" s="417">
        <v>1</v>
      </c>
      <c r="L18" s="417">
        <v>4</v>
      </c>
      <c r="M18" s="417">
        <v>10</v>
      </c>
      <c r="N18" s="417">
        <v>6</v>
      </c>
      <c r="O18" s="417">
        <v>5</v>
      </c>
      <c r="P18" s="417">
        <v>0</v>
      </c>
      <c r="Q18" s="417">
        <v>0</v>
      </c>
      <c r="R18" s="417">
        <v>0</v>
      </c>
      <c r="S18" s="417">
        <v>0</v>
      </c>
      <c r="T18" s="417">
        <v>0</v>
      </c>
      <c r="U18" s="417">
        <v>0</v>
      </c>
      <c r="V18" s="417">
        <v>0</v>
      </c>
      <c r="W18" s="417">
        <v>0</v>
      </c>
    </row>
    <row r="19" spans="1:23" s="22" customFormat="1" ht="16.5" customHeight="1">
      <c r="A19" s="407" t="s">
        <v>668</v>
      </c>
      <c r="B19" s="527">
        <f t="shared" si="1"/>
        <v>109</v>
      </c>
      <c r="C19" s="417">
        <v>0</v>
      </c>
      <c r="D19" s="417">
        <v>0</v>
      </c>
      <c r="E19" s="417">
        <v>0</v>
      </c>
      <c r="F19" s="412">
        <f t="shared" si="2"/>
        <v>25</v>
      </c>
      <c r="G19" s="417">
        <v>0</v>
      </c>
      <c r="H19" s="417">
        <v>0</v>
      </c>
      <c r="I19" s="417">
        <v>0</v>
      </c>
      <c r="J19" s="417">
        <v>0</v>
      </c>
      <c r="K19" s="417">
        <v>1</v>
      </c>
      <c r="L19" s="417">
        <v>3</v>
      </c>
      <c r="M19" s="417">
        <v>6</v>
      </c>
      <c r="N19" s="417">
        <v>12</v>
      </c>
      <c r="O19" s="417">
        <v>2</v>
      </c>
      <c r="P19" s="417">
        <v>1</v>
      </c>
      <c r="Q19" s="417">
        <v>0</v>
      </c>
      <c r="R19" s="417">
        <v>0</v>
      </c>
      <c r="S19" s="417">
        <v>17</v>
      </c>
      <c r="T19" s="417">
        <v>67</v>
      </c>
      <c r="U19" s="417">
        <v>0</v>
      </c>
      <c r="V19" s="417">
        <v>0</v>
      </c>
      <c r="W19" s="417">
        <v>0</v>
      </c>
    </row>
    <row r="20" spans="1:23" s="22" customFormat="1" ht="16.5" customHeight="1">
      <c r="A20" s="407" t="s">
        <v>669</v>
      </c>
      <c r="B20" s="527">
        <f t="shared" si="1"/>
        <v>30</v>
      </c>
      <c r="C20" s="417">
        <v>0</v>
      </c>
      <c r="D20" s="417">
        <v>0</v>
      </c>
      <c r="E20" s="417">
        <v>0</v>
      </c>
      <c r="F20" s="412">
        <f t="shared" si="2"/>
        <v>4</v>
      </c>
      <c r="G20" s="417">
        <v>0</v>
      </c>
      <c r="H20" s="417">
        <v>0</v>
      </c>
      <c r="I20" s="417">
        <v>0</v>
      </c>
      <c r="J20" s="417">
        <v>0</v>
      </c>
      <c r="K20" s="417">
        <v>0</v>
      </c>
      <c r="L20" s="417">
        <v>0</v>
      </c>
      <c r="M20" s="417">
        <v>0</v>
      </c>
      <c r="N20" s="417">
        <v>2</v>
      </c>
      <c r="O20" s="417">
        <v>2</v>
      </c>
      <c r="P20" s="417">
        <v>0</v>
      </c>
      <c r="Q20" s="417">
        <v>0</v>
      </c>
      <c r="R20" s="417">
        <v>0</v>
      </c>
      <c r="S20" s="417">
        <v>0</v>
      </c>
      <c r="T20" s="417">
        <v>0</v>
      </c>
      <c r="U20" s="417">
        <v>3</v>
      </c>
      <c r="V20" s="417">
        <v>23</v>
      </c>
      <c r="W20" s="417">
        <v>0</v>
      </c>
    </row>
    <row r="21" spans="1:23" s="22" customFormat="1" ht="16.5" customHeight="1">
      <c r="A21" s="407" t="s">
        <v>670</v>
      </c>
      <c r="B21" s="527">
        <f t="shared" si="1"/>
        <v>2179</v>
      </c>
      <c r="C21" s="417">
        <v>0</v>
      </c>
      <c r="D21" s="417">
        <v>2179</v>
      </c>
      <c r="E21" s="417">
        <v>0</v>
      </c>
      <c r="F21" s="400">
        <f t="shared" si="2"/>
        <v>0</v>
      </c>
      <c r="G21" s="417">
        <v>0</v>
      </c>
      <c r="H21" s="417">
        <v>0</v>
      </c>
      <c r="I21" s="417">
        <v>0</v>
      </c>
      <c r="J21" s="417">
        <v>0</v>
      </c>
      <c r="K21" s="417">
        <v>0</v>
      </c>
      <c r="L21" s="417">
        <v>0</v>
      </c>
      <c r="M21" s="417">
        <v>0</v>
      </c>
      <c r="N21" s="417">
        <v>0</v>
      </c>
      <c r="O21" s="417">
        <v>0</v>
      </c>
      <c r="P21" s="417">
        <v>0</v>
      </c>
      <c r="Q21" s="417">
        <v>0</v>
      </c>
      <c r="R21" s="417">
        <v>0</v>
      </c>
      <c r="S21" s="417">
        <v>0</v>
      </c>
      <c r="T21" s="417">
        <v>0</v>
      </c>
      <c r="U21" s="417">
        <v>0</v>
      </c>
      <c r="V21" s="417">
        <v>0</v>
      </c>
      <c r="W21" s="417">
        <v>0</v>
      </c>
    </row>
    <row r="22" spans="1:23" s="22" customFormat="1" ht="15.75" customHeight="1">
      <c r="A22" s="413" t="s">
        <v>671</v>
      </c>
      <c r="B22" s="527">
        <f t="shared" si="1"/>
        <v>669</v>
      </c>
      <c r="C22" s="417">
        <v>0</v>
      </c>
      <c r="D22" s="417">
        <v>0</v>
      </c>
      <c r="E22" s="417">
        <v>0</v>
      </c>
      <c r="F22" s="412">
        <f t="shared" si="2"/>
        <v>629</v>
      </c>
      <c r="G22" s="417">
        <v>0</v>
      </c>
      <c r="H22" s="417">
        <v>0</v>
      </c>
      <c r="I22" s="417">
        <v>0</v>
      </c>
      <c r="J22" s="417">
        <v>1</v>
      </c>
      <c r="K22" s="417">
        <v>6</v>
      </c>
      <c r="L22" s="417">
        <v>26</v>
      </c>
      <c r="M22" s="417">
        <v>138</v>
      </c>
      <c r="N22" s="417">
        <v>216</v>
      </c>
      <c r="O22" s="417">
        <v>201</v>
      </c>
      <c r="P22" s="417">
        <v>41</v>
      </c>
      <c r="Q22" s="417">
        <v>0</v>
      </c>
      <c r="R22" s="417">
        <v>0</v>
      </c>
      <c r="S22" s="417">
        <v>3</v>
      </c>
      <c r="T22" s="417">
        <v>37</v>
      </c>
      <c r="U22" s="417">
        <v>0</v>
      </c>
      <c r="V22" s="417">
        <v>0</v>
      </c>
      <c r="W22" s="417">
        <v>0</v>
      </c>
    </row>
    <row r="23" spans="1:23" s="22" customFormat="1" ht="16.5" customHeight="1">
      <c r="A23" s="413" t="s">
        <v>672</v>
      </c>
      <c r="B23" s="527">
        <f t="shared" si="1"/>
        <v>111</v>
      </c>
      <c r="C23" s="417">
        <v>0</v>
      </c>
      <c r="D23" s="417">
        <v>0</v>
      </c>
      <c r="E23" s="417">
        <v>0</v>
      </c>
      <c r="F23" s="412">
        <f t="shared" si="2"/>
        <v>111</v>
      </c>
      <c r="G23" s="417">
        <v>0</v>
      </c>
      <c r="H23" s="417">
        <v>0</v>
      </c>
      <c r="I23" s="417">
        <v>0</v>
      </c>
      <c r="J23" s="417">
        <v>1</v>
      </c>
      <c r="K23" s="417">
        <v>3</v>
      </c>
      <c r="L23" s="417">
        <v>11</v>
      </c>
      <c r="M23" s="417">
        <v>32</v>
      </c>
      <c r="N23" s="417">
        <v>57</v>
      </c>
      <c r="O23" s="417">
        <v>7</v>
      </c>
      <c r="P23" s="417">
        <v>0</v>
      </c>
      <c r="Q23" s="417">
        <v>0</v>
      </c>
      <c r="R23" s="417">
        <v>0</v>
      </c>
      <c r="S23" s="417">
        <v>0</v>
      </c>
      <c r="T23" s="417">
        <v>0</v>
      </c>
      <c r="U23" s="417">
        <v>0</v>
      </c>
      <c r="V23" s="417">
        <v>0</v>
      </c>
      <c r="W23" s="417">
        <v>0</v>
      </c>
    </row>
    <row r="24" spans="1:23" s="22" customFormat="1" ht="16.5" customHeight="1">
      <c r="A24" s="413" t="s">
        <v>673</v>
      </c>
      <c r="B24" s="527">
        <f t="shared" si="1"/>
        <v>77</v>
      </c>
      <c r="C24" s="417">
        <v>0</v>
      </c>
      <c r="D24" s="417">
        <v>0</v>
      </c>
      <c r="E24" s="417">
        <v>0</v>
      </c>
      <c r="F24" s="412">
        <f t="shared" si="2"/>
        <v>76</v>
      </c>
      <c r="G24" s="417">
        <v>0</v>
      </c>
      <c r="H24" s="417">
        <v>0</v>
      </c>
      <c r="I24" s="417">
        <v>0</v>
      </c>
      <c r="J24" s="417">
        <v>1</v>
      </c>
      <c r="K24" s="417">
        <v>3</v>
      </c>
      <c r="L24" s="417">
        <v>11</v>
      </c>
      <c r="M24" s="417">
        <v>25</v>
      </c>
      <c r="N24" s="417">
        <v>34</v>
      </c>
      <c r="O24" s="417">
        <v>2</v>
      </c>
      <c r="P24" s="417">
        <v>0</v>
      </c>
      <c r="Q24" s="417">
        <v>0</v>
      </c>
      <c r="R24" s="417">
        <v>0</v>
      </c>
      <c r="S24" s="417">
        <v>0</v>
      </c>
      <c r="T24" s="417">
        <v>1</v>
      </c>
      <c r="U24" s="417">
        <v>0</v>
      </c>
      <c r="V24" s="417">
        <v>0</v>
      </c>
      <c r="W24" s="417">
        <v>0</v>
      </c>
    </row>
    <row r="25" spans="1:23" s="22" customFormat="1" ht="16.5" customHeight="1">
      <c r="A25" s="407" t="s">
        <v>674</v>
      </c>
      <c r="B25" s="527">
        <f t="shared" si="1"/>
        <v>9</v>
      </c>
      <c r="C25" s="417">
        <v>0</v>
      </c>
      <c r="D25" s="417">
        <v>0</v>
      </c>
      <c r="E25" s="417">
        <v>0</v>
      </c>
      <c r="F25" s="412">
        <f t="shared" si="2"/>
        <v>9</v>
      </c>
      <c r="G25" s="417">
        <v>0</v>
      </c>
      <c r="H25" s="417">
        <v>0</v>
      </c>
      <c r="I25" s="417">
        <v>0</v>
      </c>
      <c r="J25" s="417">
        <v>0</v>
      </c>
      <c r="K25" s="417">
        <v>1</v>
      </c>
      <c r="L25" s="417">
        <v>2</v>
      </c>
      <c r="M25" s="417">
        <v>4</v>
      </c>
      <c r="N25" s="417">
        <v>1</v>
      </c>
      <c r="O25" s="417">
        <v>0</v>
      </c>
      <c r="P25" s="417">
        <v>1</v>
      </c>
      <c r="Q25" s="417">
        <v>0</v>
      </c>
      <c r="R25" s="417">
        <v>0</v>
      </c>
      <c r="S25" s="417">
        <v>0</v>
      </c>
      <c r="T25" s="417">
        <v>0</v>
      </c>
      <c r="U25" s="417">
        <v>0</v>
      </c>
      <c r="V25" s="417">
        <v>0</v>
      </c>
      <c r="W25" s="417">
        <v>0</v>
      </c>
    </row>
    <row r="26" spans="1:23" s="22" customFormat="1" ht="16.5" customHeight="1">
      <c r="A26" s="467" t="s">
        <v>675</v>
      </c>
      <c r="B26" s="527">
        <f t="shared" si="1"/>
        <v>104</v>
      </c>
      <c r="C26" s="417">
        <v>0</v>
      </c>
      <c r="D26" s="417">
        <v>0</v>
      </c>
      <c r="E26" s="417">
        <v>0</v>
      </c>
      <c r="F26" s="412">
        <f t="shared" si="2"/>
        <v>104</v>
      </c>
      <c r="G26" s="417">
        <v>0</v>
      </c>
      <c r="H26" s="417">
        <v>0</v>
      </c>
      <c r="I26" s="417">
        <v>0</v>
      </c>
      <c r="J26" s="417">
        <v>0</v>
      </c>
      <c r="K26" s="417">
        <v>1</v>
      </c>
      <c r="L26" s="417">
        <v>4</v>
      </c>
      <c r="M26" s="417">
        <v>22</v>
      </c>
      <c r="N26" s="417">
        <v>56</v>
      </c>
      <c r="O26" s="417">
        <v>20</v>
      </c>
      <c r="P26" s="417">
        <v>1</v>
      </c>
      <c r="Q26" s="417">
        <v>0</v>
      </c>
      <c r="R26" s="417">
        <v>0</v>
      </c>
      <c r="S26" s="417">
        <v>0</v>
      </c>
      <c r="T26" s="417">
        <v>0</v>
      </c>
      <c r="U26" s="417">
        <v>0</v>
      </c>
      <c r="V26" s="417">
        <v>0</v>
      </c>
      <c r="W26" s="417">
        <v>0</v>
      </c>
    </row>
    <row r="27" spans="1:23" s="22" customFormat="1" ht="25.5" customHeight="1">
      <c r="A27" s="467" t="s">
        <v>676</v>
      </c>
      <c r="B27" s="527">
        <f t="shared" si="1"/>
        <v>36</v>
      </c>
      <c r="C27" s="417">
        <v>0</v>
      </c>
      <c r="D27" s="417">
        <v>0</v>
      </c>
      <c r="E27" s="417">
        <v>0</v>
      </c>
      <c r="F27" s="412">
        <f t="shared" si="2"/>
        <v>36</v>
      </c>
      <c r="G27" s="417">
        <v>0</v>
      </c>
      <c r="H27" s="417">
        <v>0</v>
      </c>
      <c r="I27" s="417">
        <v>0</v>
      </c>
      <c r="J27" s="417">
        <v>0</v>
      </c>
      <c r="K27" s="417">
        <v>1</v>
      </c>
      <c r="L27" s="417">
        <v>1</v>
      </c>
      <c r="M27" s="417">
        <v>6</v>
      </c>
      <c r="N27" s="417">
        <v>17</v>
      </c>
      <c r="O27" s="417">
        <v>11</v>
      </c>
      <c r="P27" s="417">
        <v>0</v>
      </c>
      <c r="Q27" s="417">
        <v>0</v>
      </c>
      <c r="R27" s="417">
        <v>0</v>
      </c>
      <c r="S27" s="417">
        <v>0</v>
      </c>
      <c r="T27" s="417">
        <v>0</v>
      </c>
      <c r="U27" s="417">
        <v>0</v>
      </c>
      <c r="V27" s="417">
        <v>0</v>
      </c>
      <c r="W27" s="417">
        <v>0</v>
      </c>
    </row>
    <row r="28" spans="1:23" s="22" customFormat="1" ht="16.5" customHeight="1">
      <c r="A28" s="467" t="s">
        <v>677</v>
      </c>
      <c r="B28" s="527">
        <f t="shared" si="1"/>
        <v>36</v>
      </c>
      <c r="C28" s="417">
        <v>0</v>
      </c>
      <c r="D28" s="417">
        <v>0</v>
      </c>
      <c r="E28" s="417">
        <v>0</v>
      </c>
      <c r="F28" s="412">
        <f t="shared" si="2"/>
        <v>36</v>
      </c>
      <c r="G28" s="417">
        <v>0</v>
      </c>
      <c r="H28" s="417">
        <v>0</v>
      </c>
      <c r="I28" s="417">
        <v>0</v>
      </c>
      <c r="J28" s="417">
        <v>0</v>
      </c>
      <c r="K28" s="417">
        <v>1</v>
      </c>
      <c r="L28" s="417">
        <v>1</v>
      </c>
      <c r="M28" s="417">
        <v>5</v>
      </c>
      <c r="N28" s="417">
        <v>14</v>
      </c>
      <c r="O28" s="417">
        <v>14</v>
      </c>
      <c r="P28" s="417">
        <v>1</v>
      </c>
      <c r="Q28" s="417">
        <v>0</v>
      </c>
      <c r="R28" s="417">
        <v>0</v>
      </c>
      <c r="S28" s="417">
        <v>0</v>
      </c>
      <c r="T28" s="417">
        <v>0</v>
      </c>
      <c r="U28" s="417">
        <v>0</v>
      </c>
      <c r="V28" s="417">
        <v>0</v>
      </c>
      <c r="W28" s="417">
        <v>0</v>
      </c>
    </row>
    <row r="29" spans="1:23" s="22" customFormat="1" ht="24.75" customHeight="1">
      <c r="A29" s="467" t="s">
        <v>678</v>
      </c>
      <c r="B29" s="527">
        <f t="shared" si="1"/>
        <v>28</v>
      </c>
      <c r="C29" s="417">
        <v>0</v>
      </c>
      <c r="D29" s="417">
        <v>0</v>
      </c>
      <c r="E29" s="417">
        <v>0</v>
      </c>
      <c r="F29" s="412">
        <f t="shared" si="2"/>
        <v>28</v>
      </c>
      <c r="G29" s="417">
        <v>0</v>
      </c>
      <c r="H29" s="417">
        <v>0</v>
      </c>
      <c r="I29" s="417">
        <v>0</v>
      </c>
      <c r="J29" s="417">
        <v>0</v>
      </c>
      <c r="K29" s="417">
        <v>1</v>
      </c>
      <c r="L29" s="417">
        <v>3</v>
      </c>
      <c r="M29" s="417">
        <v>6</v>
      </c>
      <c r="N29" s="417">
        <v>10</v>
      </c>
      <c r="O29" s="417">
        <v>7</v>
      </c>
      <c r="P29" s="417">
        <v>1</v>
      </c>
      <c r="Q29" s="417">
        <v>0</v>
      </c>
      <c r="R29" s="417">
        <v>0</v>
      </c>
      <c r="S29" s="417">
        <v>0</v>
      </c>
      <c r="T29" s="417">
        <v>0</v>
      </c>
      <c r="U29" s="417">
        <v>0</v>
      </c>
      <c r="V29" s="417">
        <v>0</v>
      </c>
      <c r="W29" s="417">
        <v>0</v>
      </c>
    </row>
    <row r="30" spans="1:23" s="22" customFormat="1" ht="16.5" customHeight="1">
      <c r="A30" s="407" t="s">
        <v>679</v>
      </c>
      <c r="B30" s="527">
        <f t="shared" si="1"/>
        <v>23</v>
      </c>
      <c r="C30" s="417">
        <v>0</v>
      </c>
      <c r="D30" s="417">
        <v>0</v>
      </c>
      <c r="E30" s="417">
        <v>0</v>
      </c>
      <c r="F30" s="412">
        <f t="shared" si="2"/>
        <v>23</v>
      </c>
      <c r="G30" s="417">
        <v>0</v>
      </c>
      <c r="H30" s="417">
        <v>0</v>
      </c>
      <c r="I30" s="417">
        <v>0</v>
      </c>
      <c r="J30" s="417">
        <v>0</v>
      </c>
      <c r="K30" s="417">
        <v>1</v>
      </c>
      <c r="L30" s="417">
        <v>1</v>
      </c>
      <c r="M30" s="417">
        <v>6</v>
      </c>
      <c r="N30" s="417">
        <v>8</v>
      </c>
      <c r="O30" s="417">
        <v>7</v>
      </c>
      <c r="P30" s="417">
        <v>0</v>
      </c>
      <c r="Q30" s="417">
        <v>0</v>
      </c>
      <c r="R30" s="417">
        <v>0</v>
      </c>
      <c r="S30" s="417">
        <v>0</v>
      </c>
      <c r="T30" s="417">
        <v>0</v>
      </c>
      <c r="U30" s="417">
        <v>0</v>
      </c>
      <c r="V30" s="417">
        <v>0</v>
      </c>
      <c r="W30" s="417">
        <v>0</v>
      </c>
    </row>
    <row r="31" spans="1:23" s="22" customFormat="1" ht="17.25" customHeight="1">
      <c r="A31" s="467" t="s">
        <v>680</v>
      </c>
      <c r="B31" s="527">
        <f t="shared" si="1"/>
        <v>25</v>
      </c>
      <c r="C31" s="417">
        <v>0</v>
      </c>
      <c r="D31" s="417">
        <v>0</v>
      </c>
      <c r="E31" s="417">
        <v>0</v>
      </c>
      <c r="F31" s="412">
        <f t="shared" si="2"/>
        <v>25</v>
      </c>
      <c r="G31" s="417">
        <v>0</v>
      </c>
      <c r="H31" s="417">
        <v>0</v>
      </c>
      <c r="I31" s="417">
        <v>0</v>
      </c>
      <c r="J31" s="417">
        <v>0</v>
      </c>
      <c r="K31" s="417">
        <v>1</v>
      </c>
      <c r="L31" s="417">
        <v>1</v>
      </c>
      <c r="M31" s="417">
        <v>7</v>
      </c>
      <c r="N31" s="417">
        <v>14</v>
      </c>
      <c r="O31" s="417">
        <v>2</v>
      </c>
      <c r="P31" s="417">
        <v>0</v>
      </c>
      <c r="Q31" s="417">
        <v>0</v>
      </c>
      <c r="R31" s="417">
        <v>0</v>
      </c>
      <c r="S31" s="417">
        <v>0</v>
      </c>
      <c r="T31" s="417">
        <v>0</v>
      </c>
      <c r="U31" s="417">
        <v>0</v>
      </c>
      <c r="V31" s="417">
        <v>0</v>
      </c>
      <c r="W31" s="417">
        <v>0</v>
      </c>
    </row>
    <row r="32" spans="1:23" s="392" customFormat="1" ht="16.5" customHeight="1">
      <c r="A32" s="467" t="s">
        <v>681</v>
      </c>
      <c r="B32" s="527">
        <f t="shared" si="1"/>
        <v>75</v>
      </c>
      <c r="C32" s="417">
        <v>0</v>
      </c>
      <c r="D32" s="417">
        <v>0</v>
      </c>
      <c r="E32" s="417">
        <v>0</v>
      </c>
      <c r="F32" s="412">
        <f t="shared" si="2"/>
        <v>68</v>
      </c>
      <c r="G32" s="417">
        <v>0</v>
      </c>
      <c r="H32" s="417">
        <v>0</v>
      </c>
      <c r="I32" s="417">
        <v>0</v>
      </c>
      <c r="J32" s="417">
        <v>0</v>
      </c>
      <c r="K32" s="417">
        <v>1</v>
      </c>
      <c r="L32" s="417">
        <v>3</v>
      </c>
      <c r="M32" s="417">
        <v>13</v>
      </c>
      <c r="N32" s="417">
        <v>33</v>
      </c>
      <c r="O32" s="417">
        <v>15</v>
      </c>
      <c r="P32" s="417">
        <v>2</v>
      </c>
      <c r="Q32" s="417">
        <v>0</v>
      </c>
      <c r="R32" s="417">
        <v>1</v>
      </c>
      <c r="S32" s="417">
        <v>0</v>
      </c>
      <c r="T32" s="417">
        <v>7</v>
      </c>
      <c r="U32" s="417">
        <v>0</v>
      </c>
      <c r="V32" s="417">
        <v>0</v>
      </c>
      <c r="W32" s="417">
        <v>0</v>
      </c>
    </row>
    <row r="33" spans="1:23" s="392" customFormat="1" ht="16.5" customHeight="1">
      <c r="A33" s="467" t="s">
        <v>682</v>
      </c>
      <c r="B33" s="527">
        <f t="shared" si="1"/>
        <v>24</v>
      </c>
      <c r="C33" s="417">
        <v>0</v>
      </c>
      <c r="D33" s="417">
        <v>0</v>
      </c>
      <c r="E33" s="417">
        <v>0</v>
      </c>
      <c r="F33" s="412">
        <f t="shared" si="2"/>
        <v>19</v>
      </c>
      <c r="G33" s="417">
        <v>0</v>
      </c>
      <c r="H33" s="417">
        <v>0</v>
      </c>
      <c r="I33" s="417">
        <v>0</v>
      </c>
      <c r="J33" s="417">
        <v>0</v>
      </c>
      <c r="K33" s="417">
        <v>1</v>
      </c>
      <c r="L33" s="417">
        <v>2</v>
      </c>
      <c r="M33" s="417">
        <v>5</v>
      </c>
      <c r="N33" s="417">
        <v>6</v>
      </c>
      <c r="O33" s="417">
        <v>5</v>
      </c>
      <c r="P33" s="417">
        <v>0</v>
      </c>
      <c r="Q33" s="417">
        <v>0</v>
      </c>
      <c r="R33" s="417">
        <v>0</v>
      </c>
      <c r="S33" s="417">
        <v>0</v>
      </c>
      <c r="T33" s="417">
        <v>5</v>
      </c>
      <c r="U33" s="417">
        <v>0</v>
      </c>
      <c r="V33" s="417">
        <v>0</v>
      </c>
      <c r="W33" s="417">
        <v>0</v>
      </c>
    </row>
    <row r="34" spans="1:23" s="392" customFormat="1" ht="16.5" customHeight="1">
      <c r="A34" s="467" t="s">
        <v>683</v>
      </c>
      <c r="B34" s="527">
        <f t="shared" si="1"/>
        <v>20</v>
      </c>
      <c r="C34" s="417">
        <v>0</v>
      </c>
      <c r="D34" s="417">
        <v>0</v>
      </c>
      <c r="E34" s="417">
        <v>0</v>
      </c>
      <c r="F34" s="412">
        <f t="shared" si="2"/>
        <v>20</v>
      </c>
      <c r="G34" s="417">
        <v>0</v>
      </c>
      <c r="H34" s="417">
        <v>0</v>
      </c>
      <c r="I34" s="417">
        <v>0</v>
      </c>
      <c r="J34" s="417">
        <v>0</v>
      </c>
      <c r="K34" s="417">
        <v>1</v>
      </c>
      <c r="L34" s="417">
        <v>1</v>
      </c>
      <c r="M34" s="417">
        <v>3</v>
      </c>
      <c r="N34" s="417">
        <v>9</v>
      </c>
      <c r="O34" s="417">
        <v>6</v>
      </c>
      <c r="P34" s="417">
        <v>0</v>
      </c>
      <c r="Q34" s="417">
        <v>0</v>
      </c>
      <c r="R34" s="417">
        <v>0</v>
      </c>
      <c r="S34" s="417">
        <v>0</v>
      </c>
      <c r="T34" s="417">
        <v>0</v>
      </c>
      <c r="U34" s="417">
        <v>0</v>
      </c>
      <c r="V34" s="417">
        <v>0</v>
      </c>
      <c r="W34" s="417">
        <v>0</v>
      </c>
    </row>
    <row r="35" spans="1:23" s="392" customFormat="1" ht="16.5" customHeight="1">
      <c r="A35" s="407" t="s">
        <v>684</v>
      </c>
      <c r="B35" s="527">
        <f t="shared" si="1"/>
        <v>71</v>
      </c>
      <c r="C35" s="417">
        <v>0</v>
      </c>
      <c r="D35" s="417">
        <v>0</v>
      </c>
      <c r="E35" s="417">
        <v>0</v>
      </c>
      <c r="F35" s="412">
        <f t="shared" si="2"/>
        <v>71</v>
      </c>
      <c r="G35" s="417">
        <v>0</v>
      </c>
      <c r="H35" s="417">
        <v>0</v>
      </c>
      <c r="I35" s="417">
        <v>0</v>
      </c>
      <c r="J35" s="417">
        <v>0</v>
      </c>
      <c r="K35" s="417">
        <v>1</v>
      </c>
      <c r="L35" s="417">
        <v>4</v>
      </c>
      <c r="M35" s="417">
        <v>17</v>
      </c>
      <c r="N35" s="417">
        <v>35</v>
      </c>
      <c r="O35" s="417">
        <v>13</v>
      </c>
      <c r="P35" s="417">
        <v>1</v>
      </c>
      <c r="Q35" s="417">
        <v>0</v>
      </c>
      <c r="R35" s="417">
        <v>0</v>
      </c>
      <c r="S35" s="417">
        <v>0</v>
      </c>
      <c r="T35" s="417">
        <v>0</v>
      </c>
      <c r="U35" s="417">
        <v>0</v>
      </c>
      <c r="V35" s="417">
        <v>0</v>
      </c>
      <c r="W35" s="417">
        <v>0</v>
      </c>
    </row>
    <row r="36" spans="1:23" s="392" customFormat="1" ht="16.5" customHeight="1">
      <c r="A36" s="468" t="s">
        <v>685</v>
      </c>
      <c r="B36" s="527">
        <f t="shared" si="1"/>
        <v>70</v>
      </c>
      <c r="C36" s="417">
        <v>0</v>
      </c>
      <c r="D36" s="417">
        <v>0</v>
      </c>
      <c r="E36" s="417">
        <v>0</v>
      </c>
      <c r="F36" s="412">
        <f t="shared" si="2"/>
        <v>70</v>
      </c>
      <c r="G36" s="417">
        <v>0</v>
      </c>
      <c r="H36" s="417">
        <v>0</v>
      </c>
      <c r="I36" s="417">
        <v>0</v>
      </c>
      <c r="J36" s="417">
        <v>0</v>
      </c>
      <c r="K36" s="417">
        <v>1</v>
      </c>
      <c r="L36" s="417">
        <v>1</v>
      </c>
      <c r="M36" s="417">
        <v>10</v>
      </c>
      <c r="N36" s="417">
        <v>30</v>
      </c>
      <c r="O36" s="417">
        <v>28</v>
      </c>
      <c r="P36" s="417">
        <v>0</v>
      </c>
      <c r="Q36" s="417">
        <v>0</v>
      </c>
      <c r="R36" s="417">
        <v>0</v>
      </c>
      <c r="S36" s="417">
        <v>0</v>
      </c>
      <c r="T36" s="417">
        <v>0</v>
      </c>
      <c r="U36" s="417">
        <v>0</v>
      </c>
      <c r="V36" s="417">
        <v>0</v>
      </c>
      <c r="W36" s="417">
        <v>0</v>
      </c>
    </row>
    <row r="37" spans="1:23" s="22" customFormat="1" ht="16.5" customHeight="1">
      <c r="A37" s="407" t="s">
        <v>686</v>
      </c>
      <c r="B37" s="527">
        <f t="shared" si="1"/>
        <v>26</v>
      </c>
      <c r="C37" s="417">
        <v>0</v>
      </c>
      <c r="D37" s="417">
        <v>0</v>
      </c>
      <c r="E37" s="417">
        <v>0</v>
      </c>
      <c r="F37" s="412">
        <f t="shared" si="2"/>
        <v>22</v>
      </c>
      <c r="G37" s="417">
        <v>0</v>
      </c>
      <c r="H37" s="417">
        <v>0</v>
      </c>
      <c r="I37" s="417">
        <v>0</v>
      </c>
      <c r="J37" s="417">
        <v>0</v>
      </c>
      <c r="K37" s="417">
        <v>1</v>
      </c>
      <c r="L37" s="417">
        <v>0</v>
      </c>
      <c r="M37" s="417">
        <v>5</v>
      </c>
      <c r="N37" s="417">
        <v>9</v>
      </c>
      <c r="O37" s="417">
        <v>7</v>
      </c>
      <c r="P37" s="417">
        <v>0</v>
      </c>
      <c r="Q37" s="417">
        <v>0</v>
      </c>
      <c r="R37" s="417">
        <v>0</v>
      </c>
      <c r="S37" s="417">
        <v>0</v>
      </c>
      <c r="T37" s="417">
        <v>4</v>
      </c>
      <c r="U37" s="417">
        <v>0</v>
      </c>
      <c r="V37" s="417">
        <v>0</v>
      </c>
      <c r="W37" s="417">
        <v>0</v>
      </c>
    </row>
    <row r="38" spans="1:23" s="22" customFormat="1" ht="16.5" customHeight="1">
      <c r="A38" s="407" t="s">
        <v>687</v>
      </c>
      <c r="B38" s="527">
        <f t="shared" si="1"/>
        <v>19</v>
      </c>
      <c r="C38" s="417">
        <v>0</v>
      </c>
      <c r="D38" s="417">
        <v>0</v>
      </c>
      <c r="E38" s="417">
        <v>0</v>
      </c>
      <c r="F38" s="412">
        <f t="shared" si="2"/>
        <v>19</v>
      </c>
      <c r="G38" s="417">
        <v>0</v>
      </c>
      <c r="H38" s="417">
        <v>0</v>
      </c>
      <c r="I38" s="417">
        <v>0</v>
      </c>
      <c r="J38" s="417">
        <v>0</v>
      </c>
      <c r="K38" s="417">
        <v>1</v>
      </c>
      <c r="L38" s="417">
        <v>0</v>
      </c>
      <c r="M38" s="417">
        <v>6</v>
      </c>
      <c r="N38" s="417">
        <v>6</v>
      </c>
      <c r="O38" s="417">
        <v>5</v>
      </c>
      <c r="P38" s="417">
        <v>1</v>
      </c>
      <c r="Q38" s="417">
        <v>0</v>
      </c>
      <c r="R38" s="417">
        <v>0</v>
      </c>
      <c r="S38" s="417">
        <v>0</v>
      </c>
      <c r="T38" s="417">
        <v>0</v>
      </c>
      <c r="U38" s="417">
        <v>0</v>
      </c>
      <c r="V38" s="417">
        <v>0</v>
      </c>
      <c r="W38" s="417">
        <v>0</v>
      </c>
    </row>
    <row r="39" spans="1:23" s="22" customFormat="1" ht="16.5" customHeight="1">
      <c r="A39" s="407" t="s">
        <v>688</v>
      </c>
      <c r="B39" s="527">
        <f t="shared" si="1"/>
        <v>29</v>
      </c>
      <c r="C39" s="417">
        <v>0</v>
      </c>
      <c r="D39" s="417">
        <v>0</v>
      </c>
      <c r="E39" s="417">
        <v>0</v>
      </c>
      <c r="F39" s="412">
        <f t="shared" si="2"/>
        <v>29</v>
      </c>
      <c r="G39" s="417">
        <v>0</v>
      </c>
      <c r="H39" s="417">
        <v>0</v>
      </c>
      <c r="I39" s="417">
        <v>0</v>
      </c>
      <c r="J39" s="417">
        <v>0</v>
      </c>
      <c r="K39" s="417">
        <v>0</v>
      </c>
      <c r="L39" s="417">
        <v>1</v>
      </c>
      <c r="M39" s="417">
        <v>6</v>
      </c>
      <c r="N39" s="417">
        <v>8</v>
      </c>
      <c r="O39" s="417">
        <v>10</v>
      </c>
      <c r="P39" s="417">
        <v>4</v>
      </c>
      <c r="Q39" s="417">
        <v>0</v>
      </c>
      <c r="R39" s="417">
        <v>0</v>
      </c>
      <c r="S39" s="417">
        <v>0</v>
      </c>
      <c r="T39" s="417">
        <v>0</v>
      </c>
      <c r="U39" s="417">
        <v>0</v>
      </c>
      <c r="V39" s="417">
        <v>0</v>
      </c>
      <c r="W39" s="417">
        <v>0</v>
      </c>
    </row>
    <row r="40" spans="1:23" s="392" customFormat="1" ht="16.5" customHeight="1">
      <c r="A40" s="407" t="s">
        <v>689</v>
      </c>
      <c r="B40" s="527">
        <f t="shared" si="1"/>
        <v>19</v>
      </c>
      <c r="C40" s="417">
        <v>0</v>
      </c>
      <c r="D40" s="417">
        <v>0</v>
      </c>
      <c r="E40" s="417">
        <v>0</v>
      </c>
      <c r="F40" s="412">
        <f t="shared" si="2"/>
        <v>19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1</v>
      </c>
      <c r="M40" s="417">
        <v>4</v>
      </c>
      <c r="N40" s="417">
        <v>6</v>
      </c>
      <c r="O40" s="417">
        <v>7</v>
      </c>
      <c r="P40" s="417">
        <v>1</v>
      </c>
      <c r="Q40" s="417">
        <v>0</v>
      </c>
      <c r="R40" s="417">
        <v>0</v>
      </c>
      <c r="S40" s="417">
        <v>0</v>
      </c>
      <c r="T40" s="417">
        <v>0</v>
      </c>
      <c r="U40" s="417">
        <v>0</v>
      </c>
      <c r="V40" s="417">
        <v>0</v>
      </c>
      <c r="W40" s="417">
        <v>0</v>
      </c>
    </row>
    <row r="41" spans="1:23" s="392" customFormat="1" ht="16.5" customHeight="1">
      <c r="A41" s="407" t="s">
        <v>690</v>
      </c>
      <c r="B41" s="527">
        <f t="shared" si="1"/>
        <v>20</v>
      </c>
      <c r="C41" s="417">
        <v>0</v>
      </c>
      <c r="D41" s="417">
        <v>0</v>
      </c>
      <c r="E41" s="417">
        <v>0</v>
      </c>
      <c r="F41" s="412">
        <f t="shared" si="2"/>
        <v>20</v>
      </c>
      <c r="G41" s="417">
        <v>0</v>
      </c>
      <c r="H41" s="417">
        <v>0</v>
      </c>
      <c r="I41" s="417">
        <v>0</v>
      </c>
      <c r="J41" s="417">
        <v>0</v>
      </c>
      <c r="K41" s="417">
        <v>0</v>
      </c>
      <c r="L41" s="417">
        <v>1</v>
      </c>
      <c r="M41" s="417">
        <v>2</v>
      </c>
      <c r="N41" s="417">
        <v>8</v>
      </c>
      <c r="O41" s="417">
        <v>7</v>
      </c>
      <c r="P41" s="417">
        <v>2</v>
      </c>
      <c r="Q41" s="417">
        <v>0</v>
      </c>
      <c r="R41" s="417">
        <v>0</v>
      </c>
      <c r="S41" s="417">
        <v>0</v>
      </c>
      <c r="T41" s="417">
        <v>0</v>
      </c>
      <c r="U41" s="417">
        <v>0</v>
      </c>
      <c r="V41" s="417">
        <v>0</v>
      </c>
      <c r="W41" s="417">
        <v>0</v>
      </c>
    </row>
    <row r="42" spans="1:23" s="22" customFormat="1" ht="16.5" customHeight="1">
      <c r="A42" s="407" t="s">
        <v>691</v>
      </c>
      <c r="B42" s="527">
        <f t="shared" si="1"/>
        <v>22</v>
      </c>
      <c r="C42" s="417">
        <v>0</v>
      </c>
      <c r="D42" s="417">
        <v>0</v>
      </c>
      <c r="E42" s="417">
        <v>0</v>
      </c>
      <c r="F42" s="412">
        <f t="shared" si="2"/>
        <v>22</v>
      </c>
      <c r="G42" s="417">
        <v>0</v>
      </c>
      <c r="H42" s="417">
        <v>0</v>
      </c>
      <c r="I42" s="417">
        <v>0</v>
      </c>
      <c r="J42" s="417">
        <v>0</v>
      </c>
      <c r="K42" s="417">
        <v>0</v>
      </c>
      <c r="L42" s="417">
        <v>1</v>
      </c>
      <c r="M42" s="417">
        <v>3</v>
      </c>
      <c r="N42" s="417">
        <v>12</v>
      </c>
      <c r="O42" s="417">
        <v>6</v>
      </c>
      <c r="P42" s="417">
        <v>0</v>
      </c>
      <c r="Q42" s="417">
        <v>0</v>
      </c>
      <c r="R42" s="417">
        <v>0</v>
      </c>
      <c r="S42" s="417">
        <v>0</v>
      </c>
      <c r="T42" s="417">
        <v>0</v>
      </c>
      <c r="U42" s="417">
        <v>0</v>
      </c>
      <c r="V42" s="417">
        <v>0</v>
      </c>
      <c r="W42" s="417">
        <v>0</v>
      </c>
    </row>
    <row r="43" spans="1:23" s="22" customFormat="1" ht="16.5" customHeight="1">
      <c r="A43" s="407" t="s">
        <v>692</v>
      </c>
      <c r="B43" s="527">
        <f t="shared" si="1"/>
        <v>7</v>
      </c>
      <c r="C43" s="417">
        <v>0</v>
      </c>
      <c r="D43" s="417">
        <v>0</v>
      </c>
      <c r="E43" s="532">
        <v>0</v>
      </c>
      <c r="F43" s="412">
        <f t="shared" si="2"/>
        <v>7</v>
      </c>
      <c r="G43" s="417">
        <v>0</v>
      </c>
      <c r="H43" s="417">
        <v>0</v>
      </c>
      <c r="I43" s="417">
        <v>0</v>
      </c>
      <c r="J43" s="417">
        <v>0</v>
      </c>
      <c r="K43" s="417">
        <v>1</v>
      </c>
      <c r="L43" s="417">
        <v>1</v>
      </c>
      <c r="M43" s="417">
        <v>1</v>
      </c>
      <c r="N43" s="417">
        <v>2</v>
      </c>
      <c r="O43" s="417">
        <v>2</v>
      </c>
      <c r="P43" s="417">
        <v>0</v>
      </c>
      <c r="Q43" s="417">
        <v>0</v>
      </c>
      <c r="R43" s="417">
        <v>0</v>
      </c>
      <c r="S43" s="417">
        <v>0</v>
      </c>
      <c r="T43" s="417">
        <v>0</v>
      </c>
      <c r="U43" s="417">
        <v>0</v>
      </c>
      <c r="V43" s="417">
        <v>0</v>
      </c>
      <c r="W43" s="417">
        <v>0</v>
      </c>
    </row>
    <row r="44" spans="1:23" s="22" customFormat="1" ht="15" customHeight="1">
      <c r="A44" s="525" t="s">
        <v>785</v>
      </c>
      <c r="B44" s="525"/>
      <c r="C44" s="525"/>
      <c r="D44" s="525"/>
      <c r="E44" s="417"/>
      <c r="F44" s="525"/>
      <c r="G44" s="525"/>
      <c r="H44" s="525"/>
      <c r="I44" s="563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</row>
    <row r="45" ht="21" customHeight="1">
      <c r="A45" s="395" t="s">
        <v>787</v>
      </c>
    </row>
  </sheetData>
  <sheetProtection/>
  <mergeCells count="10">
    <mergeCell ref="U5:U6"/>
    <mergeCell ref="V5:V6"/>
    <mergeCell ref="W5:W6"/>
    <mergeCell ref="S5:S6"/>
    <mergeCell ref="A5:A6"/>
    <mergeCell ref="B5:B6"/>
    <mergeCell ref="C5:C6"/>
    <mergeCell ref="D5:D6"/>
    <mergeCell ref="E5:E6"/>
    <mergeCell ref="T5:T6"/>
  </mergeCells>
  <printOptions/>
  <pageMargins left="0.53" right="0.15748031496062992" top="0.4330708661417323" bottom="0.15748031496062992" header="0.4724409448818898" footer="0.29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7"/>
  <sheetViews>
    <sheetView showZeros="0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8.3359375" style="9" customWidth="1"/>
    <col min="2" max="2" width="7.6640625" style="9" bestFit="1" customWidth="1"/>
    <col min="3" max="3" width="6.77734375" style="9" bestFit="1" customWidth="1"/>
    <col min="4" max="4" width="7.88671875" style="9" customWidth="1"/>
    <col min="5" max="5" width="7.6640625" style="9" customWidth="1"/>
    <col min="6" max="9" width="4.99609375" style="9" bestFit="1" customWidth="1"/>
    <col min="10" max="10" width="5.88671875" style="9" bestFit="1" customWidth="1"/>
    <col min="11" max="13" width="7.6640625" style="9" bestFit="1" customWidth="1"/>
    <col min="14" max="14" width="5.88671875" style="9" bestFit="1" customWidth="1"/>
    <col min="15" max="15" width="8.99609375" style="9" customWidth="1"/>
    <col min="16" max="19" width="6.77734375" style="9" bestFit="1" customWidth="1"/>
    <col min="20" max="20" width="6.6640625" style="9" bestFit="1" customWidth="1"/>
    <col min="21" max="21" width="8.99609375" style="9" customWidth="1"/>
    <col min="22" max="16384" width="8.88671875" style="9" customWidth="1"/>
  </cols>
  <sheetData>
    <row r="2" spans="1:4" s="4" customFormat="1" ht="27.75" customHeight="1">
      <c r="A2" s="23" t="s">
        <v>489</v>
      </c>
      <c r="D2" s="23"/>
    </row>
    <row r="3" s="4" customFormat="1" ht="12.75" customHeight="1">
      <c r="D3" s="96"/>
    </row>
    <row r="4" spans="1:20" s="4" customFormat="1" ht="16.5" customHeight="1">
      <c r="A4" s="182" t="s">
        <v>781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6.5" customHeight="1">
      <c r="A5" s="613" t="s">
        <v>356</v>
      </c>
      <c r="B5" s="607" t="s">
        <v>354</v>
      </c>
      <c r="C5" s="607" t="s">
        <v>56</v>
      </c>
      <c r="D5" s="607" t="s">
        <v>57</v>
      </c>
      <c r="E5" s="619" t="s">
        <v>355</v>
      </c>
      <c r="F5" s="620"/>
      <c r="G5" s="620"/>
      <c r="H5" s="620"/>
      <c r="I5" s="620"/>
      <c r="J5" s="620"/>
      <c r="K5" s="620"/>
      <c r="L5" s="620"/>
      <c r="M5" s="620"/>
      <c r="N5" s="620"/>
      <c r="O5" s="655"/>
      <c r="P5" s="623" t="s">
        <v>58</v>
      </c>
      <c r="Q5" s="623" t="s">
        <v>59</v>
      </c>
      <c r="R5" s="623" t="s">
        <v>60</v>
      </c>
      <c r="S5" s="623" t="s">
        <v>61</v>
      </c>
      <c r="T5" s="611" t="s">
        <v>212</v>
      </c>
    </row>
    <row r="6" spans="1:20" ht="16.5" customHeight="1">
      <c r="A6" s="613"/>
      <c r="B6" s="607"/>
      <c r="C6" s="607"/>
      <c r="D6" s="607" t="s">
        <v>9</v>
      </c>
      <c r="E6" s="186"/>
      <c r="F6" s="70" t="s">
        <v>62</v>
      </c>
      <c r="G6" s="70" t="s">
        <v>63</v>
      </c>
      <c r="H6" s="70" t="s">
        <v>64</v>
      </c>
      <c r="I6" s="70" t="s">
        <v>65</v>
      </c>
      <c r="J6" s="70" t="s">
        <v>38</v>
      </c>
      <c r="K6" s="70" t="s">
        <v>39</v>
      </c>
      <c r="L6" s="70" t="s">
        <v>40</v>
      </c>
      <c r="M6" s="70" t="s">
        <v>41</v>
      </c>
      <c r="N6" s="70" t="s">
        <v>42</v>
      </c>
      <c r="O6" s="559" t="s">
        <v>729</v>
      </c>
      <c r="P6" s="654"/>
      <c r="Q6" s="654"/>
      <c r="R6" s="654"/>
      <c r="S6" s="654"/>
      <c r="T6" s="611" t="s">
        <v>9</v>
      </c>
    </row>
    <row r="7" spans="1:20" ht="16.5" customHeight="1">
      <c r="A7" s="71" t="s">
        <v>263</v>
      </c>
      <c r="B7" s="471">
        <v>5950</v>
      </c>
      <c r="C7" s="542">
        <v>8</v>
      </c>
      <c r="D7" s="469">
        <v>54</v>
      </c>
      <c r="E7" s="469">
        <v>5029</v>
      </c>
      <c r="F7" s="469">
        <v>0</v>
      </c>
      <c r="G7" s="469">
        <v>1</v>
      </c>
      <c r="H7" s="469">
        <v>6</v>
      </c>
      <c r="I7" s="469">
        <v>40</v>
      </c>
      <c r="J7" s="469">
        <v>329</v>
      </c>
      <c r="K7" s="469">
        <v>1082</v>
      </c>
      <c r="L7" s="469">
        <v>1539</v>
      </c>
      <c r="M7" s="469">
        <v>1460</v>
      </c>
      <c r="N7" s="469">
        <v>572</v>
      </c>
      <c r="O7" s="470" t="s">
        <v>23</v>
      </c>
      <c r="P7" s="469">
        <v>0</v>
      </c>
      <c r="Q7" s="469">
        <v>2</v>
      </c>
      <c r="R7" s="469">
        <v>2</v>
      </c>
      <c r="S7" s="469">
        <v>21</v>
      </c>
      <c r="T7" s="469">
        <v>834</v>
      </c>
    </row>
    <row r="8" spans="1:20" ht="16.5" customHeight="1">
      <c r="A8" s="71" t="s">
        <v>266</v>
      </c>
      <c r="B8" s="306">
        <v>5957</v>
      </c>
      <c r="C8" s="26">
        <v>8</v>
      </c>
      <c r="D8" s="68">
        <v>53</v>
      </c>
      <c r="E8" s="68">
        <v>5042</v>
      </c>
      <c r="F8" s="26">
        <v>0</v>
      </c>
      <c r="G8" s="26">
        <v>1</v>
      </c>
      <c r="H8" s="26">
        <v>6</v>
      </c>
      <c r="I8" s="68">
        <v>39</v>
      </c>
      <c r="J8" s="68">
        <v>334</v>
      </c>
      <c r="K8" s="68">
        <v>1110</v>
      </c>
      <c r="L8" s="68">
        <v>1559</v>
      </c>
      <c r="M8" s="68">
        <v>1459</v>
      </c>
      <c r="N8" s="68">
        <v>534</v>
      </c>
      <c r="O8" s="150" t="s">
        <v>23</v>
      </c>
      <c r="P8" s="26">
        <v>0</v>
      </c>
      <c r="Q8" s="26">
        <v>3</v>
      </c>
      <c r="R8" s="26">
        <v>2</v>
      </c>
      <c r="S8" s="26">
        <v>21</v>
      </c>
      <c r="T8" s="68">
        <v>828</v>
      </c>
    </row>
    <row r="9" spans="1:20" ht="16.5" customHeight="1">
      <c r="A9" s="71" t="s">
        <v>269</v>
      </c>
      <c r="B9" s="306">
        <v>6011</v>
      </c>
      <c r="C9" s="26">
        <v>8</v>
      </c>
      <c r="D9" s="68">
        <v>52</v>
      </c>
      <c r="E9" s="68">
        <v>5146</v>
      </c>
      <c r="F9" s="26">
        <v>0</v>
      </c>
      <c r="G9" s="26">
        <v>1</v>
      </c>
      <c r="H9" s="26">
        <v>6</v>
      </c>
      <c r="I9" s="68">
        <v>39</v>
      </c>
      <c r="J9" s="68">
        <v>338</v>
      </c>
      <c r="K9" s="68">
        <v>1158</v>
      </c>
      <c r="L9" s="68">
        <v>1594</v>
      </c>
      <c r="M9" s="68">
        <v>1494</v>
      </c>
      <c r="N9" s="68">
        <v>516</v>
      </c>
      <c r="O9" s="150" t="s">
        <v>23</v>
      </c>
      <c r="P9" s="26">
        <v>0</v>
      </c>
      <c r="Q9" s="26">
        <v>3</v>
      </c>
      <c r="R9" s="26">
        <v>1</v>
      </c>
      <c r="S9" s="26">
        <v>21</v>
      </c>
      <c r="T9" s="68">
        <v>780</v>
      </c>
    </row>
    <row r="10" spans="1:20" ht="16.5" customHeight="1">
      <c r="A10" s="71" t="s">
        <v>282</v>
      </c>
      <c r="B10" s="306">
        <v>6197</v>
      </c>
      <c r="C10" s="26">
        <v>8</v>
      </c>
      <c r="D10" s="68">
        <v>43</v>
      </c>
      <c r="E10" s="68">
        <v>5445</v>
      </c>
      <c r="F10" s="26">
        <v>0</v>
      </c>
      <c r="G10" s="26">
        <v>1</v>
      </c>
      <c r="H10" s="26">
        <v>6</v>
      </c>
      <c r="I10" s="68">
        <v>39</v>
      </c>
      <c r="J10" s="68">
        <v>342</v>
      </c>
      <c r="K10" s="68">
        <v>1228</v>
      </c>
      <c r="L10" s="68">
        <v>1654</v>
      </c>
      <c r="M10" s="68">
        <v>1551</v>
      </c>
      <c r="N10" s="68">
        <v>624</v>
      </c>
      <c r="O10" s="150" t="s">
        <v>23</v>
      </c>
      <c r="P10" s="26">
        <v>0</v>
      </c>
      <c r="Q10" s="26">
        <v>3</v>
      </c>
      <c r="R10" s="26">
        <v>1</v>
      </c>
      <c r="S10" s="26">
        <v>21</v>
      </c>
      <c r="T10" s="68">
        <v>676</v>
      </c>
    </row>
    <row r="11" spans="1:20" ht="16.5" customHeight="1">
      <c r="A11" s="71" t="s">
        <v>410</v>
      </c>
      <c r="B11" s="306">
        <v>6313</v>
      </c>
      <c r="C11" s="26">
        <v>8</v>
      </c>
      <c r="D11" s="68">
        <v>16</v>
      </c>
      <c r="E11" s="68">
        <v>6259</v>
      </c>
      <c r="F11" s="26">
        <v>0</v>
      </c>
      <c r="G11" s="26">
        <v>1</v>
      </c>
      <c r="H11" s="26">
        <v>6</v>
      </c>
      <c r="I11" s="68">
        <v>40</v>
      </c>
      <c r="J11" s="68">
        <v>351</v>
      </c>
      <c r="K11" s="68">
        <v>1323</v>
      </c>
      <c r="L11" s="68">
        <v>1931</v>
      </c>
      <c r="M11" s="68">
        <v>1763</v>
      </c>
      <c r="N11" s="68">
        <v>844</v>
      </c>
      <c r="O11" s="150">
        <v>3</v>
      </c>
      <c r="P11" s="26">
        <v>0</v>
      </c>
      <c r="Q11" s="26">
        <v>3</v>
      </c>
      <c r="R11" s="26">
        <v>2</v>
      </c>
      <c r="S11" s="26">
        <v>22</v>
      </c>
      <c r="T11" s="68">
        <v>0</v>
      </c>
    </row>
    <row r="12" spans="1:20" ht="16.5" customHeight="1">
      <c r="A12" s="71" t="s">
        <v>479</v>
      </c>
      <c r="B12" s="306">
        <v>6443</v>
      </c>
      <c r="C12" s="26">
        <v>8</v>
      </c>
      <c r="D12" s="68">
        <v>16</v>
      </c>
      <c r="E12" s="68">
        <v>6390</v>
      </c>
      <c r="F12" s="26">
        <v>0</v>
      </c>
      <c r="G12" s="26">
        <v>1</v>
      </c>
      <c r="H12" s="26">
        <v>6</v>
      </c>
      <c r="I12" s="68">
        <v>40</v>
      </c>
      <c r="J12" s="68">
        <v>353</v>
      </c>
      <c r="K12" s="68">
        <v>1374</v>
      </c>
      <c r="L12" s="68">
        <v>1951</v>
      </c>
      <c r="M12" s="68">
        <v>1761</v>
      </c>
      <c r="N12" s="68">
        <v>904</v>
      </c>
      <c r="O12" s="150">
        <v>2</v>
      </c>
      <c r="P12" s="26">
        <v>0</v>
      </c>
      <c r="Q12" s="26">
        <v>3</v>
      </c>
      <c r="R12" s="26">
        <v>2</v>
      </c>
      <c r="S12" s="26">
        <v>22</v>
      </c>
      <c r="T12" s="68">
        <v>0</v>
      </c>
    </row>
    <row r="13" spans="1:20" ht="16.5" customHeight="1">
      <c r="A13" s="71" t="s">
        <v>511</v>
      </c>
      <c r="B13" s="533">
        <f>C13+D13+E13+P13+Q13+R13+S13+T13</f>
        <v>6596</v>
      </c>
      <c r="C13" s="19">
        <v>8</v>
      </c>
      <c r="D13" s="200">
        <v>16</v>
      </c>
      <c r="E13" s="534">
        <f>SUM(F13:O13)</f>
        <v>6546</v>
      </c>
      <c r="F13" s="19">
        <v>0</v>
      </c>
      <c r="G13" s="19">
        <v>1</v>
      </c>
      <c r="H13" s="19">
        <v>6</v>
      </c>
      <c r="I13" s="192">
        <v>40</v>
      </c>
      <c r="J13" s="192">
        <v>362</v>
      </c>
      <c r="K13" s="200">
        <v>1407</v>
      </c>
      <c r="L13" s="200">
        <v>2000</v>
      </c>
      <c r="M13" s="200">
        <v>1768</v>
      </c>
      <c r="N13" s="200">
        <v>960</v>
      </c>
      <c r="O13" s="535">
        <v>2</v>
      </c>
      <c r="P13" s="19">
        <v>0</v>
      </c>
      <c r="Q13" s="19">
        <v>2</v>
      </c>
      <c r="R13" s="19">
        <v>2</v>
      </c>
      <c r="S13" s="19">
        <v>22</v>
      </c>
      <c r="T13" s="200">
        <v>0</v>
      </c>
    </row>
    <row r="14" spans="1:20" s="147" customFormat="1" ht="21.75" customHeight="1">
      <c r="A14" s="71" t="s">
        <v>517</v>
      </c>
      <c r="B14" s="533">
        <f>C14+D14+E14+P14+Q14+R14+S14+T14</f>
        <v>6743</v>
      </c>
      <c r="C14" s="19">
        <v>8</v>
      </c>
      <c r="D14" s="200">
        <v>15</v>
      </c>
      <c r="E14" s="534">
        <f aca="true" t="shared" si="0" ref="E14:E24">SUM(F14:O14)</f>
        <v>6696</v>
      </c>
      <c r="F14" s="19">
        <v>0</v>
      </c>
      <c r="G14" s="19">
        <v>1</v>
      </c>
      <c r="H14" s="19">
        <v>6</v>
      </c>
      <c r="I14" s="192">
        <v>42</v>
      </c>
      <c r="J14" s="192">
        <v>369</v>
      </c>
      <c r="K14" s="200">
        <v>1443</v>
      </c>
      <c r="L14" s="200">
        <v>2028</v>
      </c>
      <c r="M14" s="200">
        <v>1814</v>
      </c>
      <c r="N14" s="200">
        <v>991</v>
      </c>
      <c r="O14" s="535">
        <v>2</v>
      </c>
      <c r="P14" s="19">
        <v>0</v>
      </c>
      <c r="Q14" s="19">
        <v>2</v>
      </c>
      <c r="R14" s="19">
        <v>2</v>
      </c>
      <c r="S14" s="19">
        <v>20</v>
      </c>
      <c r="T14" s="200">
        <v>0</v>
      </c>
    </row>
    <row r="15" spans="1:25" s="164" customFormat="1" ht="21.75" customHeight="1">
      <c r="A15" s="153" t="s">
        <v>557</v>
      </c>
      <c r="B15" s="533">
        <f>C15+D15+E15+P15+Q15+R15+S15+T15</f>
        <v>6993</v>
      </c>
      <c r="C15" s="200">
        <f aca="true" t="shared" si="1" ref="C15:T15">SUM(C17:C24)</f>
        <v>8</v>
      </c>
      <c r="D15" s="200">
        <f t="shared" si="1"/>
        <v>15</v>
      </c>
      <c r="E15" s="534">
        <f t="shared" si="0"/>
        <v>6945</v>
      </c>
      <c r="F15" s="200">
        <f t="shared" si="1"/>
        <v>0</v>
      </c>
      <c r="G15" s="200">
        <f t="shared" si="1"/>
        <v>1</v>
      </c>
      <c r="H15" s="200">
        <f t="shared" si="1"/>
        <v>6</v>
      </c>
      <c r="I15" s="200">
        <f t="shared" si="1"/>
        <v>43</v>
      </c>
      <c r="J15" s="200">
        <f t="shared" si="1"/>
        <v>371</v>
      </c>
      <c r="K15" s="200">
        <f t="shared" si="1"/>
        <v>1504</v>
      </c>
      <c r="L15" s="200">
        <f t="shared" si="1"/>
        <v>2079</v>
      </c>
      <c r="M15" s="200">
        <f t="shared" si="1"/>
        <v>1884</v>
      </c>
      <c r="N15" s="200">
        <f t="shared" si="1"/>
        <v>1055</v>
      </c>
      <c r="O15" s="200">
        <f>SUM(O17:O24)</f>
        <v>2</v>
      </c>
      <c r="P15" s="200">
        <f t="shared" si="1"/>
        <v>0</v>
      </c>
      <c r="Q15" s="200">
        <f t="shared" si="1"/>
        <v>2</v>
      </c>
      <c r="R15" s="200">
        <f t="shared" si="1"/>
        <v>2</v>
      </c>
      <c r="S15" s="200">
        <f t="shared" si="1"/>
        <v>21</v>
      </c>
      <c r="T15" s="200">
        <f t="shared" si="1"/>
        <v>0</v>
      </c>
      <c r="U15" s="536"/>
      <c r="V15" s="536"/>
      <c r="W15" s="536"/>
      <c r="X15" s="537"/>
      <c r="Y15" s="537"/>
    </row>
    <row r="16" spans="1:20" s="147" customFormat="1" ht="9" customHeight="1">
      <c r="A16" s="217" t="s">
        <v>9</v>
      </c>
      <c r="B16" s="533"/>
      <c r="C16" s="192"/>
      <c r="D16" s="192"/>
      <c r="E16" s="534">
        <f t="shared" si="0"/>
        <v>0</v>
      </c>
      <c r="F16" s="218" t="s">
        <v>9</v>
      </c>
      <c r="G16" s="218"/>
      <c r="H16" s="218" t="s">
        <v>9</v>
      </c>
      <c r="I16" s="192"/>
      <c r="J16" s="192"/>
      <c r="K16" s="192"/>
      <c r="L16" s="192"/>
      <c r="M16" s="192"/>
      <c r="N16" s="192"/>
      <c r="O16" s="192"/>
      <c r="P16" s="218" t="s">
        <v>9</v>
      </c>
      <c r="Q16" s="218" t="s">
        <v>9</v>
      </c>
      <c r="R16" s="218" t="s">
        <v>9</v>
      </c>
      <c r="S16" s="218"/>
      <c r="T16" s="192"/>
    </row>
    <row r="17" spans="1:20" s="147" customFormat="1" ht="21.75" customHeight="1">
      <c r="A17" s="71" t="s">
        <v>66</v>
      </c>
      <c r="B17" s="533">
        <f>C17+D17+E17+P17+Q17+R17+S17+T17</f>
        <v>601</v>
      </c>
      <c r="C17" s="538">
        <v>1</v>
      </c>
      <c r="D17" s="538">
        <v>1</v>
      </c>
      <c r="E17" s="534">
        <f t="shared" si="0"/>
        <v>599</v>
      </c>
      <c r="F17" s="538">
        <v>0</v>
      </c>
      <c r="G17" s="538">
        <v>0</v>
      </c>
      <c r="H17" s="538">
        <v>0</v>
      </c>
      <c r="I17" s="538">
        <v>5</v>
      </c>
      <c r="J17" s="538">
        <v>35</v>
      </c>
      <c r="K17" s="538">
        <v>132</v>
      </c>
      <c r="L17" s="538">
        <v>176</v>
      </c>
      <c r="M17" s="538">
        <v>165</v>
      </c>
      <c r="N17" s="538">
        <v>86</v>
      </c>
      <c r="O17" s="538">
        <v>0</v>
      </c>
      <c r="P17" s="538">
        <v>0</v>
      </c>
      <c r="Q17" s="538">
        <v>0</v>
      </c>
      <c r="R17" s="538">
        <v>0</v>
      </c>
      <c r="S17" s="538">
        <v>0</v>
      </c>
      <c r="T17" s="538">
        <v>0</v>
      </c>
    </row>
    <row r="18" spans="1:20" s="147" customFormat="1" ht="21.75" customHeight="1">
      <c r="A18" s="71" t="s">
        <v>45</v>
      </c>
      <c r="B18" s="533">
        <f aca="true" t="shared" si="2" ref="B18:B24">C18+D18+E18+P18+Q18+R18+S18+T18</f>
        <v>931</v>
      </c>
      <c r="C18" s="538">
        <v>1</v>
      </c>
      <c r="D18" s="538">
        <v>6</v>
      </c>
      <c r="E18" s="534">
        <f t="shared" si="0"/>
        <v>924</v>
      </c>
      <c r="F18" s="538">
        <v>0</v>
      </c>
      <c r="G18" s="538">
        <v>0</v>
      </c>
      <c r="H18" s="538">
        <v>1</v>
      </c>
      <c r="I18" s="538">
        <v>5</v>
      </c>
      <c r="J18" s="538">
        <v>46</v>
      </c>
      <c r="K18" s="538">
        <v>200</v>
      </c>
      <c r="L18" s="538">
        <v>279</v>
      </c>
      <c r="M18" s="538">
        <v>253</v>
      </c>
      <c r="N18" s="538">
        <v>140</v>
      </c>
      <c r="O18" s="538">
        <v>0</v>
      </c>
      <c r="P18" s="538">
        <v>0</v>
      </c>
      <c r="Q18" s="538">
        <v>0</v>
      </c>
      <c r="R18" s="538">
        <v>0</v>
      </c>
      <c r="S18" s="538">
        <v>0</v>
      </c>
      <c r="T18" s="538">
        <v>0</v>
      </c>
    </row>
    <row r="19" spans="1:20" s="147" customFormat="1" ht="21.75" customHeight="1">
      <c r="A19" s="71" t="s">
        <v>47</v>
      </c>
      <c r="B19" s="533">
        <f t="shared" si="2"/>
        <v>723</v>
      </c>
      <c r="C19" s="538">
        <v>1</v>
      </c>
      <c r="D19" s="538">
        <v>1</v>
      </c>
      <c r="E19" s="534">
        <f t="shared" si="0"/>
        <v>721</v>
      </c>
      <c r="F19" s="538">
        <v>0</v>
      </c>
      <c r="G19" s="538">
        <v>0</v>
      </c>
      <c r="H19" s="538">
        <v>1</v>
      </c>
      <c r="I19" s="538">
        <v>5</v>
      </c>
      <c r="J19" s="538">
        <v>40</v>
      </c>
      <c r="K19" s="538">
        <v>150</v>
      </c>
      <c r="L19" s="538">
        <v>219</v>
      </c>
      <c r="M19" s="538">
        <v>190</v>
      </c>
      <c r="N19" s="538">
        <v>116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v>0</v>
      </c>
    </row>
    <row r="20" spans="1:20" s="147" customFormat="1" ht="21.75" customHeight="1">
      <c r="A20" s="71" t="s">
        <v>49</v>
      </c>
      <c r="B20" s="533">
        <f t="shared" si="2"/>
        <v>635</v>
      </c>
      <c r="C20" s="538">
        <v>1</v>
      </c>
      <c r="D20" s="538">
        <v>1</v>
      </c>
      <c r="E20" s="534">
        <f t="shared" si="0"/>
        <v>633</v>
      </c>
      <c r="F20" s="538">
        <v>0</v>
      </c>
      <c r="G20" s="538">
        <v>0</v>
      </c>
      <c r="H20" s="538">
        <v>1</v>
      </c>
      <c r="I20" s="538">
        <v>4</v>
      </c>
      <c r="J20" s="538">
        <v>38</v>
      </c>
      <c r="K20" s="538">
        <v>130</v>
      </c>
      <c r="L20" s="538">
        <v>197</v>
      </c>
      <c r="M20" s="538">
        <v>164</v>
      </c>
      <c r="N20" s="538">
        <v>99</v>
      </c>
      <c r="O20" s="538">
        <v>0</v>
      </c>
      <c r="P20" s="538">
        <v>0</v>
      </c>
      <c r="Q20" s="538">
        <v>0</v>
      </c>
      <c r="R20" s="538">
        <v>0</v>
      </c>
      <c r="S20" s="538">
        <v>0</v>
      </c>
      <c r="T20" s="538">
        <v>0</v>
      </c>
    </row>
    <row r="21" spans="1:20" s="147" customFormat="1" ht="21.75" customHeight="1">
      <c r="A21" s="71" t="s">
        <v>51</v>
      </c>
      <c r="B21" s="533">
        <f t="shared" si="2"/>
        <v>1035</v>
      </c>
      <c r="C21" s="538">
        <v>1</v>
      </c>
      <c r="D21" s="538">
        <v>1</v>
      </c>
      <c r="E21" s="534">
        <f t="shared" si="0"/>
        <v>1033</v>
      </c>
      <c r="F21" s="538">
        <v>0</v>
      </c>
      <c r="G21" s="538">
        <v>0</v>
      </c>
      <c r="H21" s="538">
        <v>1</v>
      </c>
      <c r="I21" s="538">
        <v>6</v>
      </c>
      <c r="J21" s="538">
        <v>56</v>
      </c>
      <c r="K21" s="538">
        <v>221</v>
      </c>
      <c r="L21" s="538">
        <v>314</v>
      </c>
      <c r="M21" s="538">
        <v>285</v>
      </c>
      <c r="N21" s="538">
        <v>150</v>
      </c>
      <c r="O21" s="538">
        <v>0</v>
      </c>
      <c r="P21" s="538">
        <v>0</v>
      </c>
      <c r="Q21" s="538">
        <v>0</v>
      </c>
      <c r="R21" s="538">
        <v>0</v>
      </c>
      <c r="S21" s="538">
        <v>0</v>
      </c>
      <c r="T21" s="538">
        <v>0</v>
      </c>
    </row>
    <row r="22" spans="1:20" s="147" customFormat="1" ht="21.75" customHeight="1">
      <c r="A22" s="71" t="s">
        <v>52</v>
      </c>
      <c r="B22" s="533">
        <f t="shared" si="2"/>
        <v>1058</v>
      </c>
      <c r="C22" s="538">
        <v>1</v>
      </c>
      <c r="D22" s="538">
        <v>2</v>
      </c>
      <c r="E22" s="534">
        <f t="shared" si="0"/>
        <v>1055</v>
      </c>
      <c r="F22" s="538">
        <v>0</v>
      </c>
      <c r="G22" s="538">
        <v>0</v>
      </c>
      <c r="H22" s="538">
        <v>1</v>
      </c>
      <c r="I22" s="538">
        <v>6</v>
      </c>
      <c r="J22" s="538">
        <v>57</v>
      </c>
      <c r="K22" s="538">
        <v>226</v>
      </c>
      <c r="L22" s="538">
        <v>318</v>
      </c>
      <c r="M22" s="538">
        <v>298</v>
      </c>
      <c r="N22" s="538">
        <v>148</v>
      </c>
      <c r="O22" s="538">
        <v>1</v>
      </c>
      <c r="P22" s="538">
        <v>0</v>
      </c>
      <c r="Q22" s="538">
        <v>0</v>
      </c>
      <c r="R22" s="538">
        <v>0</v>
      </c>
      <c r="S22" s="538">
        <v>0</v>
      </c>
      <c r="T22" s="538">
        <v>0</v>
      </c>
    </row>
    <row r="23" spans="1:20" s="147" customFormat="1" ht="21.75" customHeight="1">
      <c r="A23" s="71" t="s">
        <v>54</v>
      </c>
      <c r="B23" s="533">
        <f t="shared" si="2"/>
        <v>1154</v>
      </c>
      <c r="C23" s="538">
        <v>1</v>
      </c>
      <c r="D23" s="538">
        <v>2</v>
      </c>
      <c r="E23" s="534">
        <f t="shared" si="0"/>
        <v>1151</v>
      </c>
      <c r="F23" s="538">
        <v>0</v>
      </c>
      <c r="G23" s="538">
        <v>1</v>
      </c>
      <c r="H23" s="538">
        <v>0</v>
      </c>
      <c r="I23" s="538">
        <v>6</v>
      </c>
      <c r="J23" s="538">
        <v>60</v>
      </c>
      <c r="K23" s="538">
        <v>237</v>
      </c>
      <c r="L23" s="538">
        <v>336</v>
      </c>
      <c r="M23" s="538">
        <v>313</v>
      </c>
      <c r="N23" s="538">
        <v>197</v>
      </c>
      <c r="O23" s="538">
        <v>1</v>
      </c>
      <c r="P23" s="538">
        <v>0</v>
      </c>
      <c r="Q23" s="538">
        <v>0</v>
      </c>
      <c r="R23" s="538">
        <v>0</v>
      </c>
      <c r="S23" s="538">
        <v>0</v>
      </c>
      <c r="T23" s="538">
        <v>0</v>
      </c>
    </row>
    <row r="24" spans="1:20" s="147" customFormat="1" ht="21.75" customHeight="1">
      <c r="A24" s="75" t="s">
        <v>55</v>
      </c>
      <c r="B24" s="539">
        <f t="shared" si="2"/>
        <v>856</v>
      </c>
      <c r="C24" s="540">
        <v>1</v>
      </c>
      <c r="D24" s="540">
        <v>1</v>
      </c>
      <c r="E24" s="541">
        <f t="shared" si="0"/>
        <v>829</v>
      </c>
      <c r="F24" s="540">
        <v>0</v>
      </c>
      <c r="G24" s="540">
        <v>0</v>
      </c>
      <c r="H24" s="540">
        <v>1</v>
      </c>
      <c r="I24" s="540">
        <v>6</v>
      </c>
      <c r="J24" s="540">
        <v>39</v>
      </c>
      <c r="K24" s="540">
        <v>208</v>
      </c>
      <c r="L24" s="540">
        <v>240</v>
      </c>
      <c r="M24" s="540">
        <v>216</v>
      </c>
      <c r="N24" s="540">
        <v>119</v>
      </c>
      <c r="O24" s="540">
        <v>0</v>
      </c>
      <c r="P24" s="540">
        <v>0</v>
      </c>
      <c r="Q24" s="540">
        <v>2</v>
      </c>
      <c r="R24" s="540">
        <v>2</v>
      </c>
      <c r="S24" s="540">
        <v>21</v>
      </c>
      <c r="T24" s="540">
        <v>0</v>
      </c>
    </row>
    <row r="25" spans="1:20" ht="16.5" customHeight="1">
      <c r="A25" s="219" t="s">
        <v>782</v>
      </c>
      <c r="B25" s="203"/>
      <c r="C25" s="220"/>
      <c r="D25" s="220"/>
      <c r="E25" s="220">
        <f>SUM(F25:N25)</f>
        <v>0</v>
      </c>
      <c r="F25" s="221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</row>
    <row r="26" spans="1:20" ht="16.5" customHeight="1">
      <c r="A26" s="219" t="s">
        <v>788</v>
      </c>
      <c r="B26" s="222"/>
      <c r="C26" s="223"/>
      <c r="D26" s="223"/>
      <c r="E26" s="223"/>
      <c r="F26" s="219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</row>
    <row r="27" spans="1:20" ht="13.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</sheetData>
  <sheetProtection/>
  <mergeCells count="10">
    <mergeCell ref="Q5:Q6"/>
    <mergeCell ref="R5:R6"/>
    <mergeCell ref="S5:S6"/>
    <mergeCell ref="T5:T6"/>
    <mergeCell ref="A5:A6"/>
    <mergeCell ref="B5:B6"/>
    <mergeCell ref="C5:C6"/>
    <mergeCell ref="D5:D6"/>
    <mergeCell ref="P5:P6"/>
    <mergeCell ref="E5:O5"/>
  </mergeCells>
  <printOptions/>
  <pageMargins left="0.35" right="0.15748031496062992" top="0.8267716535433072" bottom="0.984251968503937" header="0.5118110236220472" footer="0.5118110236220472"/>
  <pageSetup horizontalDpi="300" verticalDpi="300" orientation="landscape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zoomScale="115" zoomScaleNormal="115" zoomScalePageLayoutView="0" workbookViewId="0" topLeftCell="A1">
      <selection activeCell="A2" sqref="A2"/>
    </sheetView>
  </sheetViews>
  <sheetFormatPr defaultColWidth="8.88671875" defaultRowHeight="13.5"/>
  <cols>
    <col min="1" max="1" width="9.4453125" style="9" customWidth="1"/>
    <col min="2" max="3" width="9.6640625" style="9" customWidth="1"/>
    <col min="4" max="4" width="9.6640625" style="183" customWidth="1"/>
    <col min="5" max="11" width="9.6640625" style="9" customWidth="1"/>
    <col min="12" max="12" width="32.6640625" style="9" customWidth="1"/>
    <col min="13" max="16384" width="8.88671875" style="9" customWidth="1"/>
  </cols>
  <sheetData>
    <row r="1" ht="18.75">
      <c r="D1" s="543"/>
    </row>
    <row r="2" spans="1:8" s="4" customFormat="1" ht="27.75" customHeight="1">
      <c r="A2" s="472" t="s">
        <v>490</v>
      </c>
      <c r="B2" s="472"/>
      <c r="C2" s="472"/>
      <c r="D2" s="181"/>
      <c r="E2" s="472"/>
      <c r="F2" s="472"/>
      <c r="G2" s="472"/>
      <c r="H2" s="472"/>
    </row>
    <row r="3" spans="2:10" s="4" customFormat="1" ht="16.5" customHeight="1">
      <c r="B3" s="8" t="s">
        <v>9</v>
      </c>
      <c r="C3" s="8" t="s">
        <v>9</v>
      </c>
      <c r="D3" s="147"/>
      <c r="G3" s="8" t="s">
        <v>9</v>
      </c>
      <c r="H3" s="8" t="s">
        <v>9</v>
      </c>
      <c r="I3" s="8" t="s">
        <v>9</v>
      </c>
      <c r="J3" s="8"/>
    </row>
    <row r="4" spans="1:11" s="4" customFormat="1" ht="16.5" customHeight="1">
      <c r="A4" s="76" t="s">
        <v>789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s="4" customFormat="1" ht="16.5" customHeight="1">
      <c r="A5" s="613" t="s">
        <v>275</v>
      </c>
      <c r="B5" s="607" t="s">
        <v>37</v>
      </c>
      <c r="C5" s="623" t="s">
        <v>286</v>
      </c>
      <c r="D5" s="623"/>
      <c r="E5" s="607"/>
      <c r="F5" s="607"/>
      <c r="G5" s="607"/>
      <c r="H5" s="607"/>
      <c r="I5" s="607"/>
      <c r="J5" s="623" t="s">
        <v>285</v>
      </c>
      <c r="K5" s="611" t="s">
        <v>212</v>
      </c>
    </row>
    <row r="6" spans="1:11" s="4" customFormat="1" ht="16.5" customHeight="1">
      <c r="A6" s="613"/>
      <c r="B6" s="607"/>
      <c r="C6" s="186"/>
      <c r="D6" s="70" t="s">
        <v>693</v>
      </c>
      <c r="E6" s="70" t="s">
        <v>38</v>
      </c>
      <c r="F6" s="70" t="s">
        <v>39</v>
      </c>
      <c r="G6" s="70" t="s">
        <v>40</v>
      </c>
      <c r="H6" s="70" t="s">
        <v>41</v>
      </c>
      <c r="I6" s="70" t="s">
        <v>42</v>
      </c>
      <c r="J6" s="654"/>
      <c r="K6" s="611"/>
    </row>
    <row r="7" spans="1:11" s="4" customFormat="1" ht="18" customHeight="1">
      <c r="A7" s="71" t="s">
        <v>263</v>
      </c>
      <c r="B7" s="2">
        <v>1527</v>
      </c>
      <c r="C7" s="2">
        <v>1440</v>
      </c>
      <c r="D7" s="2"/>
      <c r="E7" s="2">
        <v>143</v>
      </c>
      <c r="F7" s="2">
        <v>257</v>
      </c>
      <c r="G7" s="2">
        <v>384</v>
      </c>
      <c r="H7" s="2">
        <v>388</v>
      </c>
      <c r="I7" s="2">
        <v>268</v>
      </c>
      <c r="J7" s="2">
        <v>0</v>
      </c>
      <c r="K7" s="2">
        <v>87</v>
      </c>
    </row>
    <row r="8" spans="1:11" s="4" customFormat="1" ht="18" customHeight="1">
      <c r="A8" s="71" t="s">
        <v>266</v>
      </c>
      <c r="B8" s="2">
        <v>1530</v>
      </c>
      <c r="C8" s="2">
        <v>1442</v>
      </c>
      <c r="D8" s="2"/>
      <c r="E8" s="2">
        <v>143</v>
      </c>
      <c r="F8" s="2">
        <v>259</v>
      </c>
      <c r="G8" s="2">
        <v>393</v>
      </c>
      <c r="H8" s="2">
        <v>400</v>
      </c>
      <c r="I8" s="2">
        <v>247</v>
      </c>
      <c r="J8" s="2">
        <v>0</v>
      </c>
      <c r="K8" s="2">
        <v>88</v>
      </c>
    </row>
    <row r="9" spans="1:11" s="6" customFormat="1" ht="18" customHeight="1">
      <c r="A9" s="71" t="s">
        <v>269</v>
      </c>
      <c r="B9" s="2">
        <v>1491</v>
      </c>
      <c r="C9" s="2">
        <v>1406</v>
      </c>
      <c r="D9" s="2"/>
      <c r="E9" s="2">
        <v>139</v>
      </c>
      <c r="F9" s="2">
        <v>265</v>
      </c>
      <c r="G9" s="2">
        <v>383</v>
      </c>
      <c r="H9" s="2">
        <v>400</v>
      </c>
      <c r="I9" s="2">
        <v>219</v>
      </c>
      <c r="J9" s="2">
        <v>0</v>
      </c>
      <c r="K9" s="2">
        <v>85</v>
      </c>
    </row>
    <row r="10" spans="1:11" s="6" customFormat="1" ht="18" customHeight="1">
      <c r="A10" s="71" t="s">
        <v>282</v>
      </c>
      <c r="B10" s="2">
        <v>1553</v>
      </c>
      <c r="C10" s="2">
        <v>1487</v>
      </c>
      <c r="D10" s="2"/>
      <c r="E10" s="2">
        <v>139</v>
      </c>
      <c r="F10" s="2">
        <v>280</v>
      </c>
      <c r="G10" s="2">
        <v>380</v>
      </c>
      <c r="H10" s="2">
        <v>402</v>
      </c>
      <c r="I10" s="2">
        <v>286</v>
      </c>
      <c r="J10" s="2">
        <v>0</v>
      </c>
      <c r="K10" s="2">
        <v>66</v>
      </c>
    </row>
    <row r="11" spans="1:11" s="6" customFormat="1" ht="18" customHeight="1">
      <c r="A11" s="71" t="s">
        <v>410</v>
      </c>
      <c r="B11" s="2">
        <v>1612</v>
      </c>
      <c r="C11" s="2">
        <v>1612</v>
      </c>
      <c r="D11" s="2"/>
      <c r="E11" s="2">
        <v>139</v>
      </c>
      <c r="F11" s="2">
        <v>289</v>
      </c>
      <c r="G11" s="2">
        <v>412</v>
      </c>
      <c r="H11" s="2">
        <v>417</v>
      </c>
      <c r="I11" s="2">
        <v>355</v>
      </c>
      <c r="J11" s="2">
        <v>0</v>
      </c>
      <c r="K11" s="2">
        <v>0</v>
      </c>
    </row>
    <row r="12" spans="1:11" s="6" customFormat="1" ht="18" customHeight="1">
      <c r="A12" s="71" t="s">
        <v>479</v>
      </c>
      <c r="B12" s="2">
        <v>1625</v>
      </c>
      <c r="C12" s="2">
        <v>1625</v>
      </c>
      <c r="D12" s="2"/>
      <c r="E12" s="2">
        <v>139</v>
      </c>
      <c r="F12" s="2">
        <v>292</v>
      </c>
      <c r="G12" s="2">
        <v>425</v>
      </c>
      <c r="H12" s="2">
        <v>421</v>
      </c>
      <c r="I12" s="2">
        <v>348</v>
      </c>
      <c r="J12" s="2">
        <v>0</v>
      </c>
      <c r="K12" s="2">
        <v>0</v>
      </c>
    </row>
    <row r="13" spans="1:11" s="6" customFormat="1" ht="18" customHeight="1">
      <c r="A13" s="71" t="s">
        <v>694</v>
      </c>
      <c r="B13" s="26">
        <f>SUM(B17:B24)</f>
        <v>1894</v>
      </c>
      <c r="C13" s="26">
        <f aca="true" t="shared" si="0" ref="C13:K13">SUM(C17:C24)</f>
        <v>1894</v>
      </c>
      <c r="D13" s="26"/>
      <c r="E13" s="26">
        <f t="shared" si="0"/>
        <v>138</v>
      </c>
      <c r="F13" s="26">
        <f t="shared" si="0"/>
        <v>370</v>
      </c>
      <c r="G13" s="26">
        <f t="shared" si="0"/>
        <v>429</v>
      </c>
      <c r="H13" s="26">
        <f t="shared" si="0"/>
        <v>491</v>
      </c>
      <c r="I13" s="26">
        <f t="shared" si="0"/>
        <v>465</v>
      </c>
      <c r="J13" s="26">
        <f t="shared" si="0"/>
        <v>0</v>
      </c>
      <c r="K13" s="26">
        <f t="shared" si="0"/>
        <v>0</v>
      </c>
    </row>
    <row r="14" spans="1:11" s="147" customFormat="1" ht="21.75" customHeight="1">
      <c r="A14" s="71" t="s">
        <v>517</v>
      </c>
      <c r="B14" s="2">
        <v>1773</v>
      </c>
      <c r="C14" s="2">
        <v>1773</v>
      </c>
      <c r="D14" s="2"/>
      <c r="E14" s="2">
        <v>139</v>
      </c>
      <c r="F14" s="2">
        <v>339</v>
      </c>
      <c r="G14" s="2">
        <v>424</v>
      </c>
      <c r="H14" s="2">
        <v>447</v>
      </c>
      <c r="I14" s="2">
        <v>424</v>
      </c>
      <c r="J14" s="2">
        <v>0</v>
      </c>
      <c r="K14" s="2">
        <v>0</v>
      </c>
    </row>
    <row r="15" spans="1:27" s="147" customFormat="1" ht="21.75" customHeight="1">
      <c r="A15" s="71" t="s">
        <v>557</v>
      </c>
      <c r="B15" s="26">
        <f>SUM(B17:B24)</f>
        <v>1894</v>
      </c>
      <c r="C15" s="26">
        <f aca="true" t="shared" si="1" ref="C15:K15">SUM(C17:C24)</f>
        <v>1894</v>
      </c>
      <c r="D15" s="26">
        <f t="shared" si="1"/>
        <v>1</v>
      </c>
      <c r="E15" s="26">
        <f t="shared" si="1"/>
        <v>138</v>
      </c>
      <c r="F15" s="26">
        <f t="shared" si="1"/>
        <v>370</v>
      </c>
      <c r="G15" s="26">
        <f t="shared" si="1"/>
        <v>429</v>
      </c>
      <c r="H15" s="26">
        <f t="shared" si="1"/>
        <v>491</v>
      </c>
      <c r="I15" s="26">
        <f t="shared" si="1"/>
        <v>465</v>
      </c>
      <c r="J15" s="26">
        <f t="shared" si="1"/>
        <v>0</v>
      </c>
      <c r="K15" s="26">
        <f t="shared" si="1"/>
        <v>0</v>
      </c>
      <c r="L15" s="26"/>
      <c r="M15" s="150"/>
      <c r="N15" s="150"/>
      <c r="O15" s="150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7" s="147" customFormat="1" ht="9.75" customHeight="1">
      <c r="A16" s="22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s="147" customFormat="1" ht="21.75" customHeight="1">
      <c r="A17" s="71" t="s">
        <v>695</v>
      </c>
      <c r="B17" s="97">
        <f>K17+C17+J17</f>
        <v>110</v>
      </c>
      <c r="C17" s="26">
        <f>SUM(D17:I17)</f>
        <v>110</v>
      </c>
      <c r="D17" s="26">
        <v>0</v>
      </c>
      <c r="E17" s="26">
        <v>12</v>
      </c>
      <c r="F17" s="26">
        <v>17</v>
      </c>
      <c r="G17" s="26">
        <v>26</v>
      </c>
      <c r="H17" s="26">
        <v>30</v>
      </c>
      <c r="I17" s="26">
        <v>25</v>
      </c>
      <c r="J17" s="26">
        <v>0</v>
      </c>
      <c r="K17" s="26">
        <v>0</v>
      </c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s="147" customFormat="1" ht="21.75" customHeight="1">
      <c r="A18" s="71" t="s">
        <v>45</v>
      </c>
      <c r="B18" s="97">
        <f aca="true" t="shared" si="2" ref="B18:B24">K18+C18+J18</f>
        <v>259</v>
      </c>
      <c r="C18" s="26">
        <f aca="true" t="shared" si="3" ref="C18:C24">SUM(D18:I18)</f>
        <v>259</v>
      </c>
      <c r="D18" s="26">
        <v>0</v>
      </c>
      <c r="E18" s="26">
        <v>20</v>
      </c>
      <c r="F18" s="26">
        <v>43</v>
      </c>
      <c r="G18" s="26">
        <v>54</v>
      </c>
      <c r="H18" s="26">
        <v>84</v>
      </c>
      <c r="I18" s="26">
        <v>58</v>
      </c>
      <c r="J18" s="26">
        <v>0</v>
      </c>
      <c r="K18" s="26">
        <v>0</v>
      </c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s="147" customFormat="1" ht="21.75" customHeight="1">
      <c r="A19" s="71" t="s">
        <v>47</v>
      </c>
      <c r="B19" s="97">
        <f t="shared" si="2"/>
        <v>192</v>
      </c>
      <c r="C19" s="26">
        <f t="shared" si="3"/>
        <v>192</v>
      </c>
      <c r="D19" s="26">
        <v>0</v>
      </c>
      <c r="E19" s="26">
        <v>17</v>
      </c>
      <c r="F19" s="26">
        <v>34</v>
      </c>
      <c r="G19" s="26">
        <v>39</v>
      </c>
      <c r="H19" s="26">
        <v>52</v>
      </c>
      <c r="I19" s="26">
        <v>50</v>
      </c>
      <c r="J19" s="26">
        <v>0</v>
      </c>
      <c r="K19" s="26">
        <v>0</v>
      </c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  <row r="20" spans="1:27" s="147" customFormat="1" ht="21.75" customHeight="1">
      <c r="A20" s="71" t="s">
        <v>49</v>
      </c>
      <c r="B20" s="97">
        <f t="shared" si="2"/>
        <v>145</v>
      </c>
      <c r="C20" s="26">
        <f t="shared" si="3"/>
        <v>145</v>
      </c>
      <c r="D20" s="26">
        <v>0</v>
      </c>
      <c r="E20" s="26">
        <v>13</v>
      </c>
      <c r="F20" s="26">
        <v>26</v>
      </c>
      <c r="G20" s="26">
        <v>37</v>
      </c>
      <c r="H20" s="26">
        <v>30</v>
      </c>
      <c r="I20" s="26">
        <v>39</v>
      </c>
      <c r="J20" s="26">
        <v>0</v>
      </c>
      <c r="K20" s="26">
        <v>0</v>
      </c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</row>
    <row r="21" spans="1:27" s="147" customFormat="1" ht="21.75" customHeight="1">
      <c r="A21" s="71" t="s">
        <v>51</v>
      </c>
      <c r="B21" s="97">
        <f t="shared" si="2"/>
        <v>324</v>
      </c>
      <c r="C21" s="26">
        <f t="shared" si="3"/>
        <v>324</v>
      </c>
      <c r="D21" s="26">
        <v>0</v>
      </c>
      <c r="E21" s="26">
        <v>23</v>
      </c>
      <c r="F21" s="26">
        <v>59</v>
      </c>
      <c r="G21" s="26">
        <v>85</v>
      </c>
      <c r="H21" s="26">
        <v>90</v>
      </c>
      <c r="I21" s="26">
        <v>67</v>
      </c>
      <c r="J21" s="26">
        <v>0</v>
      </c>
      <c r="K21" s="26">
        <v>0</v>
      </c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1:27" s="147" customFormat="1" ht="21.75" customHeight="1">
      <c r="A22" s="71" t="s">
        <v>52</v>
      </c>
      <c r="B22" s="97">
        <f t="shared" si="2"/>
        <v>309</v>
      </c>
      <c r="C22" s="26">
        <f t="shared" si="3"/>
        <v>309</v>
      </c>
      <c r="D22" s="26">
        <v>0</v>
      </c>
      <c r="E22" s="26">
        <v>23</v>
      </c>
      <c r="F22" s="26">
        <v>60</v>
      </c>
      <c r="G22" s="26">
        <v>64</v>
      </c>
      <c r="H22" s="26">
        <v>83</v>
      </c>
      <c r="I22" s="26">
        <v>79</v>
      </c>
      <c r="J22" s="26">
        <v>0</v>
      </c>
      <c r="K22" s="26">
        <v>0</v>
      </c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 s="147" customFormat="1" ht="21.75" customHeight="1">
      <c r="A23" s="71" t="s">
        <v>54</v>
      </c>
      <c r="B23" s="97">
        <f t="shared" si="2"/>
        <v>339</v>
      </c>
      <c r="C23" s="26">
        <f t="shared" si="3"/>
        <v>339</v>
      </c>
      <c r="D23" s="26">
        <v>0</v>
      </c>
      <c r="E23" s="26">
        <v>22</v>
      </c>
      <c r="F23" s="26">
        <v>66</v>
      </c>
      <c r="G23" s="26">
        <v>75</v>
      </c>
      <c r="H23" s="26">
        <v>74</v>
      </c>
      <c r="I23" s="26">
        <v>102</v>
      </c>
      <c r="J23" s="26">
        <v>0</v>
      </c>
      <c r="K23" s="26">
        <v>0</v>
      </c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</row>
    <row r="24" spans="1:27" s="147" customFormat="1" ht="21.75" customHeight="1">
      <c r="A24" s="75" t="s">
        <v>55</v>
      </c>
      <c r="B24" s="27">
        <f t="shared" si="2"/>
        <v>216</v>
      </c>
      <c r="C24" s="28">
        <f t="shared" si="3"/>
        <v>216</v>
      </c>
      <c r="D24" s="28">
        <v>1</v>
      </c>
      <c r="E24" s="28">
        <v>8</v>
      </c>
      <c r="F24" s="28">
        <v>65</v>
      </c>
      <c r="G24" s="28">
        <v>49</v>
      </c>
      <c r="H24" s="28">
        <v>48</v>
      </c>
      <c r="I24" s="28">
        <v>45</v>
      </c>
      <c r="J24" s="28">
        <v>0</v>
      </c>
      <c r="K24" s="28">
        <v>0</v>
      </c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11" s="6" customFormat="1" ht="14.25">
      <c r="A25" s="181" t="s">
        <v>782</v>
      </c>
      <c r="B25" s="30"/>
      <c r="C25" s="30"/>
      <c r="D25" s="182"/>
      <c r="E25" s="30"/>
      <c r="F25" s="30"/>
      <c r="G25" s="30"/>
      <c r="H25" s="30"/>
      <c r="I25" s="30"/>
      <c r="J25" s="30"/>
      <c r="K25" s="30"/>
    </row>
    <row r="26" spans="1:11" s="4" customFormat="1" ht="14.25">
      <c r="A26" s="147"/>
      <c r="B26" s="198"/>
      <c r="C26" s="198"/>
      <c r="D26" s="198"/>
      <c r="E26" s="198"/>
      <c r="F26" s="198"/>
      <c r="G26" s="198"/>
      <c r="H26" s="198"/>
      <c r="I26" s="198"/>
      <c r="J26" s="198"/>
      <c r="K26" s="225"/>
    </row>
    <row r="27" s="4" customFormat="1" ht="14.25">
      <c r="D27" s="198"/>
    </row>
    <row r="28" s="4" customFormat="1" ht="14.25">
      <c r="D28" s="198"/>
    </row>
    <row r="29" s="4" customFormat="1" ht="13.5">
      <c r="D29" s="182"/>
    </row>
    <row r="30" s="4" customFormat="1" ht="13.5">
      <c r="D30" s="182"/>
    </row>
    <row r="31" s="4" customFormat="1" ht="13.5">
      <c r="D31" s="182"/>
    </row>
    <row r="32" s="4" customFormat="1" ht="13.5">
      <c r="D32" s="147"/>
    </row>
    <row r="33" s="4" customFormat="1" ht="13.5">
      <c r="D33" s="147"/>
    </row>
    <row r="34" s="4" customFormat="1" ht="13.5">
      <c r="D34" s="147"/>
    </row>
    <row r="35" s="4" customFormat="1" ht="13.5">
      <c r="D35" s="147"/>
    </row>
    <row r="36" s="4" customFormat="1" ht="13.5">
      <c r="D36" s="147"/>
    </row>
    <row r="37" s="4" customFormat="1" ht="13.5">
      <c r="D37" s="147"/>
    </row>
    <row r="38" s="4" customFormat="1" ht="13.5">
      <c r="D38" s="147"/>
    </row>
    <row r="39" s="4" customFormat="1" ht="13.5">
      <c r="D39" s="147"/>
    </row>
    <row r="40" s="4" customFormat="1" ht="13.5">
      <c r="D40" s="147"/>
    </row>
    <row r="41" s="4" customFormat="1" ht="13.5">
      <c r="D41" s="147"/>
    </row>
    <row r="42" ht="13.5">
      <c r="D42" s="147"/>
    </row>
    <row r="43" ht="13.5">
      <c r="D43" s="147"/>
    </row>
    <row r="44" ht="13.5">
      <c r="D44" s="147"/>
    </row>
    <row r="45" ht="13.5">
      <c r="D45" s="147"/>
    </row>
    <row r="46" ht="13.5">
      <c r="D46" s="147"/>
    </row>
    <row r="47" ht="13.5">
      <c r="D47" s="182"/>
    </row>
    <row r="48" ht="13.5">
      <c r="D48" s="182"/>
    </row>
    <row r="49" ht="13.5">
      <c r="D49" s="182"/>
    </row>
    <row r="50" ht="13.5">
      <c r="D50" s="182"/>
    </row>
    <row r="51" ht="13.5">
      <c r="D51" s="182"/>
    </row>
    <row r="52" ht="13.5">
      <c r="D52" s="182"/>
    </row>
    <row r="53" ht="13.5">
      <c r="D53" s="182"/>
    </row>
    <row r="54" ht="13.5">
      <c r="D54" s="182"/>
    </row>
    <row r="55" ht="13.5">
      <c r="D55" s="182"/>
    </row>
    <row r="56" ht="13.5">
      <c r="D56" s="182"/>
    </row>
    <row r="57" ht="13.5">
      <c r="D57" s="182"/>
    </row>
    <row r="58" ht="13.5">
      <c r="D58" s="182"/>
    </row>
    <row r="59" ht="13.5">
      <c r="D59" s="182"/>
    </row>
    <row r="60" ht="13.5">
      <c r="D60" s="182"/>
    </row>
    <row r="61" ht="13.5">
      <c r="D61" s="182"/>
    </row>
    <row r="62" ht="13.5">
      <c r="D62" s="182"/>
    </row>
  </sheetData>
  <sheetProtection/>
  <mergeCells count="5">
    <mergeCell ref="K5:K6"/>
    <mergeCell ref="A5:A6"/>
    <mergeCell ref="B5:B6"/>
    <mergeCell ref="C5:I5"/>
    <mergeCell ref="J5:J6"/>
  </mergeCells>
  <printOptions/>
  <pageMargins left="0.4330708661417323" right="0.2755905511811024" top="0.9055118110236221" bottom="0.5905511811023623" header="0.5118110236220472" footer="0.5118110236220472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8671875" defaultRowHeight="13.5"/>
  <cols>
    <col min="1" max="1" width="10.77734375" style="9" customWidth="1"/>
    <col min="2" max="3" width="7.6640625" style="9" customWidth="1"/>
    <col min="4" max="4" width="8.5546875" style="9" bestFit="1" customWidth="1"/>
    <col min="5" max="5" width="6.5546875" style="9" customWidth="1"/>
    <col min="6" max="6" width="8.10546875" style="9" customWidth="1"/>
    <col min="7" max="7" width="6.6640625" style="9" customWidth="1"/>
    <col min="8" max="11" width="6.77734375" style="9" customWidth="1"/>
    <col min="12" max="13" width="7.77734375" style="9" customWidth="1"/>
    <col min="14" max="14" width="6.77734375" style="9" customWidth="1"/>
    <col min="15" max="16" width="7.77734375" style="9" customWidth="1"/>
    <col min="17" max="17" width="8.10546875" style="9" customWidth="1"/>
    <col min="18" max="18" width="8.4453125" style="9" customWidth="1"/>
    <col min="19" max="20" width="6.88671875" style="9" customWidth="1"/>
    <col min="21" max="16384" width="8.88671875" style="9" customWidth="1"/>
  </cols>
  <sheetData>
    <row r="2" spans="1:11" s="4" customFormat="1" ht="28.5" customHeight="1">
      <c r="A2" s="11" t="s">
        <v>491</v>
      </c>
      <c r="B2" s="11"/>
      <c r="C2" s="8"/>
      <c r="K2" s="8" t="s">
        <v>9</v>
      </c>
    </row>
    <row r="3" s="4" customFormat="1" ht="9" customHeight="1"/>
    <row r="4" spans="1:20" s="6" customFormat="1" ht="16.5" customHeight="1">
      <c r="A4" s="76" t="s">
        <v>790</v>
      </c>
      <c r="B4" s="76" t="s">
        <v>9</v>
      </c>
      <c r="C4" s="76"/>
      <c r="D4" s="76" t="s">
        <v>9</v>
      </c>
      <c r="E4" s="76" t="s">
        <v>9</v>
      </c>
      <c r="F4" s="76"/>
      <c r="G4" s="76" t="s">
        <v>9</v>
      </c>
      <c r="H4" s="76" t="s">
        <v>9</v>
      </c>
      <c r="I4" s="76" t="s">
        <v>9</v>
      </c>
      <c r="J4" s="76" t="s">
        <v>9</v>
      </c>
      <c r="K4" s="76" t="s">
        <v>9</v>
      </c>
      <c r="L4" s="76" t="s">
        <v>9</v>
      </c>
      <c r="M4" s="76" t="s">
        <v>11</v>
      </c>
      <c r="N4" s="76" t="s">
        <v>9</v>
      </c>
      <c r="O4" s="76"/>
      <c r="P4" s="76"/>
      <c r="Q4" s="76"/>
      <c r="R4" s="147"/>
      <c r="S4" s="147"/>
      <c r="T4" s="147"/>
    </row>
    <row r="5" spans="1:20" s="6" customFormat="1" ht="16.5" customHeight="1">
      <c r="A5" s="613" t="s">
        <v>422</v>
      </c>
      <c r="B5" s="610" t="s">
        <v>423</v>
      </c>
      <c r="C5" s="614" t="s">
        <v>424</v>
      </c>
      <c r="D5" s="656"/>
      <c r="E5" s="656"/>
      <c r="F5" s="656"/>
      <c r="G5" s="656"/>
      <c r="H5" s="656"/>
      <c r="I5" s="656"/>
      <c r="J5" s="656"/>
      <c r="K5" s="656"/>
      <c r="L5" s="656"/>
      <c r="M5" s="613"/>
      <c r="N5" s="607" t="s">
        <v>425</v>
      </c>
      <c r="O5" s="611" t="s">
        <v>426</v>
      </c>
      <c r="P5" s="606"/>
      <c r="Q5" s="611" t="s">
        <v>271</v>
      </c>
      <c r="R5" s="629"/>
      <c r="S5" s="611" t="s">
        <v>427</v>
      </c>
      <c r="T5" s="629"/>
    </row>
    <row r="6" spans="1:20" s="6" customFormat="1" ht="16.5" customHeight="1">
      <c r="A6" s="613"/>
      <c r="B6" s="610"/>
      <c r="C6" s="372"/>
      <c r="D6" s="226" t="s">
        <v>43</v>
      </c>
      <c r="E6" s="371" t="s">
        <v>213</v>
      </c>
      <c r="F6" s="371" t="s">
        <v>264</v>
      </c>
      <c r="G6" s="371" t="s">
        <v>214</v>
      </c>
      <c r="H6" s="371" t="s">
        <v>215</v>
      </c>
      <c r="I6" s="371" t="s">
        <v>216</v>
      </c>
      <c r="J6" s="371" t="s">
        <v>217</v>
      </c>
      <c r="K6" s="371" t="s">
        <v>218</v>
      </c>
      <c r="L6" s="371" t="s">
        <v>219</v>
      </c>
      <c r="M6" s="371" t="s">
        <v>220</v>
      </c>
      <c r="N6" s="607"/>
      <c r="O6" s="70" t="s">
        <v>221</v>
      </c>
      <c r="P6" s="70" t="s">
        <v>222</v>
      </c>
      <c r="Q6" s="70" t="s">
        <v>221</v>
      </c>
      <c r="R6" s="77" t="s">
        <v>222</v>
      </c>
      <c r="S6" s="70" t="s">
        <v>221</v>
      </c>
      <c r="T6" s="77" t="s">
        <v>222</v>
      </c>
    </row>
    <row r="7" spans="1:20" s="6" customFormat="1" ht="19.5" customHeight="1">
      <c r="A7" s="71" t="s">
        <v>263</v>
      </c>
      <c r="B7" s="150">
        <v>1577</v>
      </c>
      <c r="C7" s="150">
        <v>1574</v>
      </c>
      <c r="D7" s="3">
        <v>0</v>
      </c>
      <c r="E7" s="3">
        <v>0</v>
      </c>
      <c r="F7" s="3">
        <v>0</v>
      </c>
      <c r="G7" s="68">
        <v>7</v>
      </c>
      <c r="H7" s="68">
        <v>20</v>
      </c>
      <c r="I7" s="68">
        <v>86</v>
      </c>
      <c r="J7" s="68">
        <v>70</v>
      </c>
      <c r="K7" s="68">
        <v>225</v>
      </c>
      <c r="L7" s="68">
        <v>474</v>
      </c>
      <c r="M7" s="68">
        <v>692</v>
      </c>
      <c r="N7" s="3">
        <v>3</v>
      </c>
      <c r="O7" s="3">
        <v>54</v>
      </c>
      <c r="P7" s="26">
        <v>1162</v>
      </c>
      <c r="Q7" s="3">
        <v>18</v>
      </c>
      <c r="R7" s="26">
        <v>478</v>
      </c>
      <c r="S7" s="167">
        <v>0</v>
      </c>
      <c r="T7" s="167">
        <v>0</v>
      </c>
    </row>
    <row r="8" spans="1:20" s="6" customFormat="1" ht="19.5" customHeight="1">
      <c r="A8" s="71" t="s">
        <v>267</v>
      </c>
      <c r="B8" s="150">
        <v>1753</v>
      </c>
      <c r="C8" s="150">
        <v>1750</v>
      </c>
      <c r="D8" s="3">
        <v>0</v>
      </c>
      <c r="E8" s="3">
        <v>0</v>
      </c>
      <c r="F8" s="3">
        <v>0</v>
      </c>
      <c r="G8" s="68">
        <v>7</v>
      </c>
      <c r="H8" s="68">
        <v>20</v>
      </c>
      <c r="I8" s="68">
        <v>94</v>
      </c>
      <c r="J8" s="68">
        <v>70</v>
      </c>
      <c r="K8" s="68">
        <v>217</v>
      </c>
      <c r="L8" s="68">
        <v>474</v>
      </c>
      <c r="M8" s="68">
        <v>868</v>
      </c>
      <c r="N8" s="3">
        <v>3</v>
      </c>
      <c r="O8" s="3">
        <v>53</v>
      </c>
      <c r="P8" s="26">
        <v>1072</v>
      </c>
      <c r="Q8" s="3">
        <v>18</v>
      </c>
      <c r="R8" s="26">
        <v>491</v>
      </c>
      <c r="S8" s="167">
        <v>0</v>
      </c>
      <c r="T8" s="167">
        <v>0</v>
      </c>
    </row>
    <row r="9" spans="1:20" s="6" customFormat="1" ht="19.5" customHeight="1">
      <c r="A9" s="71" t="s">
        <v>270</v>
      </c>
      <c r="B9" s="150">
        <v>1833</v>
      </c>
      <c r="C9" s="150">
        <v>1833</v>
      </c>
      <c r="D9" s="3">
        <v>0</v>
      </c>
      <c r="E9" s="3">
        <v>0</v>
      </c>
      <c r="F9" s="3">
        <v>0</v>
      </c>
      <c r="G9" s="68">
        <v>7</v>
      </c>
      <c r="H9" s="68">
        <v>21</v>
      </c>
      <c r="I9" s="68">
        <v>105</v>
      </c>
      <c r="J9" s="68">
        <v>70</v>
      </c>
      <c r="K9" s="68">
        <v>217</v>
      </c>
      <c r="L9" s="68">
        <v>474</v>
      </c>
      <c r="M9" s="68">
        <v>939</v>
      </c>
      <c r="N9" s="3">
        <v>0</v>
      </c>
      <c r="O9" s="3">
        <v>53</v>
      </c>
      <c r="P9" s="26">
        <v>1054</v>
      </c>
      <c r="Q9" s="3">
        <v>19</v>
      </c>
      <c r="R9" s="26">
        <v>498</v>
      </c>
      <c r="S9" s="167">
        <v>0</v>
      </c>
      <c r="T9" s="167">
        <v>0</v>
      </c>
    </row>
    <row r="10" spans="1:20" s="6" customFormat="1" ht="19.5" customHeight="1">
      <c r="A10" s="71" t="s">
        <v>282</v>
      </c>
      <c r="B10" s="150">
        <v>1833</v>
      </c>
      <c r="C10" s="150">
        <v>1833</v>
      </c>
      <c r="D10" s="3">
        <v>0</v>
      </c>
      <c r="E10" s="3">
        <v>0</v>
      </c>
      <c r="F10" s="3">
        <v>0</v>
      </c>
      <c r="G10" s="68">
        <v>7</v>
      </c>
      <c r="H10" s="68">
        <v>21</v>
      </c>
      <c r="I10" s="68">
        <v>105</v>
      </c>
      <c r="J10" s="68">
        <v>70</v>
      </c>
      <c r="K10" s="68">
        <v>217</v>
      </c>
      <c r="L10" s="68">
        <v>474</v>
      </c>
      <c r="M10" s="68">
        <v>939</v>
      </c>
      <c r="N10" s="3">
        <v>0</v>
      </c>
      <c r="O10" s="3">
        <v>52</v>
      </c>
      <c r="P10" s="26">
        <v>1051</v>
      </c>
      <c r="Q10" s="3">
        <v>20</v>
      </c>
      <c r="R10" s="26">
        <v>504</v>
      </c>
      <c r="S10" s="167">
        <v>0</v>
      </c>
      <c r="T10" s="167">
        <v>0</v>
      </c>
    </row>
    <row r="11" spans="1:20" s="6" customFormat="1" ht="19.5" customHeight="1">
      <c r="A11" s="71" t="s">
        <v>410</v>
      </c>
      <c r="B11" s="150">
        <v>1831</v>
      </c>
      <c r="C11" s="150">
        <v>1831</v>
      </c>
      <c r="D11" s="3">
        <v>0</v>
      </c>
      <c r="E11" s="3">
        <v>0</v>
      </c>
      <c r="F11" s="3">
        <v>0</v>
      </c>
      <c r="G11" s="68">
        <v>7</v>
      </c>
      <c r="H11" s="68">
        <v>21</v>
      </c>
      <c r="I11" s="68">
        <v>120</v>
      </c>
      <c r="J11" s="68">
        <v>74</v>
      </c>
      <c r="K11" s="68">
        <v>211</v>
      </c>
      <c r="L11" s="68">
        <v>471</v>
      </c>
      <c r="M11" s="68">
        <v>927</v>
      </c>
      <c r="N11" s="3">
        <v>0</v>
      </c>
      <c r="O11" s="3">
        <v>52</v>
      </c>
      <c r="P11" s="26">
        <v>1200</v>
      </c>
      <c r="Q11" s="3">
        <v>22</v>
      </c>
      <c r="R11" s="26">
        <v>510</v>
      </c>
      <c r="S11" s="167">
        <v>0</v>
      </c>
      <c r="T11" s="167">
        <v>0</v>
      </c>
    </row>
    <row r="12" spans="1:20" s="6" customFormat="1" ht="19.5" customHeight="1">
      <c r="A12" s="71" t="s">
        <v>479</v>
      </c>
      <c r="B12" s="150">
        <v>1831</v>
      </c>
      <c r="C12" s="150">
        <v>1831</v>
      </c>
      <c r="D12" s="3">
        <v>0</v>
      </c>
      <c r="E12" s="3">
        <v>0</v>
      </c>
      <c r="F12" s="3">
        <v>0</v>
      </c>
      <c r="G12" s="68">
        <v>7</v>
      </c>
      <c r="H12" s="68">
        <v>23</v>
      </c>
      <c r="I12" s="68">
        <v>122</v>
      </c>
      <c r="J12" s="68">
        <v>95</v>
      </c>
      <c r="K12" s="68">
        <v>211</v>
      </c>
      <c r="L12" s="68">
        <v>471</v>
      </c>
      <c r="M12" s="68">
        <v>902</v>
      </c>
      <c r="N12" s="3">
        <v>0</v>
      </c>
      <c r="O12" s="3">
        <v>52</v>
      </c>
      <c r="P12" s="26">
        <v>1079</v>
      </c>
      <c r="Q12" s="3">
        <v>24</v>
      </c>
      <c r="R12" s="26">
        <v>561</v>
      </c>
      <c r="S12" s="167">
        <v>4</v>
      </c>
      <c r="T12" s="167">
        <v>66</v>
      </c>
    </row>
    <row r="13" spans="1:20" s="6" customFormat="1" ht="19.5" customHeight="1">
      <c r="A13" s="71" t="s">
        <v>511</v>
      </c>
      <c r="B13" s="150">
        <v>2019</v>
      </c>
      <c r="C13" s="150">
        <v>2019</v>
      </c>
      <c r="D13" s="3">
        <v>0</v>
      </c>
      <c r="E13" s="3">
        <v>0</v>
      </c>
      <c r="F13" s="3">
        <v>0</v>
      </c>
      <c r="G13" s="68">
        <v>8</v>
      </c>
      <c r="H13" s="68">
        <v>28</v>
      </c>
      <c r="I13" s="68">
        <v>134</v>
      </c>
      <c r="J13" s="68">
        <v>110</v>
      </c>
      <c r="K13" s="68">
        <v>233</v>
      </c>
      <c r="L13" s="68">
        <v>505</v>
      </c>
      <c r="M13" s="68">
        <v>1001</v>
      </c>
      <c r="N13" s="3">
        <v>0</v>
      </c>
      <c r="O13" s="3">
        <v>51</v>
      </c>
      <c r="P13" s="26">
        <v>1056</v>
      </c>
      <c r="Q13" s="3">
        <v>23</v>
      </c>
      <c r="R13" s="26">
        <v>558</v>
      </c>
      <c r="S13" s="167">
        <v>7</v>
      </c>
      <c r="T13" s="167">
        <v>131</v>
      </c>
    </row>
    <row r="14" spans="1:20" s="6" customFormat="1" ht="19.5" customHeight="1">
      <c r="A14" s="71" t="s">
        <v>517</v>
      </c>
      <c r="B14" s="150">
        <v>2017</v>
      </c>
      <c r="C14" s="150">
        <v>2017</v>
      </c>
      <c r="D14" s="3">
        <v>0</v>
      </c>
      <c r="E14" s="3">
        <v>0</v>
      </c>
      <c r="F14" s="3">
        <v>0</v>
      </c>
      <c r="G14" s="68">
        <v>8</v>
      </c>
      <c r="H14" s="68">
        <v>30</v>
      </c>
      <c r="I14" s="68">
        <v>129</v>
      </c>
      <c r="J14" s="68">
        <v>140</v>
      </c>
      <c r="K14" s="68">
        <v>233</v>
      </c>
      <c r="L14" s="68">
        <v>505</v>
      </c>
      <c r="M14" s="68">
        <v>972</v>
      </c>
      <c r="N14" s="3">
        <v>0</v>
      </c>
      <c r="O14" s="3">
        <v>52</v>
      </c>
      <c r="P14" s="26">
        <v>1060</v>
      </c>
      <c r="Q14" s="3">
        <v>22</v>
      </c>
      <c r="R14" s="26">
        <v>534</v>
      </c>
      <c r="S14" s="167">
        <v>9</v>
      </c>
      <c r="T14" s="167">
        <v>169</v>
      </c>
    </row>
    <row r="15" spans="1:20" s="6" customFormat="1" ht="19.5" customHeight="1">
      <c r="A15" s="227" t="s">
        <v>557</v>
      </c>
      <c r="B15" s="150">
        <f>SUM(B17:B24)</f>
        <v>2179</v>
      </c>
      <c r="C15" s="150">
        <f>SUM(M15+L15+K15+J15+I15+H15+G15+E15+D15)</f>
        <v>2179</v>
      </c>
      <c r="D15" s="150">
        <f aca="true" t="shared" si="0" ref="D15:T15">SUM(D17:D24)</f>
        <v>0</v>
      </c>
      <c r="E15" s="150">
        <f t="shared" si="0"/>
        <v>0</v>
      </c>
      <c r="F15" s="150">
        <f t="shared" si="0"/>
        <v>0</v>
      </c>
      <c r="G15" s="150">
        <f t="shared" si="0"/>
        <v>8</v>
      </c>
      <c r="H15" s="150">
        <f t="shared" si="0"/>
        <v>30</v>
      </c>
      <c r="I15" s="150">
        <f t="shared" si="0"/>
        <v>131</v>
      </c>
      <c r="J15" s="150">
        <f t="shared" si="0"/>
        <v>170</v>
      </c>
      <c r="K15" s="150">
        <f t="shared" si="0"/>
        <v>245</v>
      </c>
      <c r="L15" s="150">
        <f t="shared" si="0"/>
        <v>520</v>
      </c>
      <c r="M15" s="150">
        <f t="shared" si="0"/>
        <v>1075</v>
      </c>
      <c r="N15" s="150">
        <f t="shared" si="0"/>
        <v>0</v>
      </c>
      <c r="O15" s="150">
        <f t="shared" si="0"/>
        <v>55</v>
      </c>
      <c r="P15" s="150">
        <f t="shared" si="0"/>
        <v>1070</v>
      </c>
      <c r="Q15" s="150">
        <f t="shared" si="0"/>
        <v>8</v>
      </c>
      <c r="R15" s="150">
        <f t="shared" si="0"/>
        <v>245</v>
      </c>
      <c r="S15" s="150">
        <f t="shared" si="0"/>
        <v>12</v>
      </c>
      <c r="T15" s="150">
        <f t="shared" si="0"/>
        <v>225</v>
      </c>
    </row>
    <row r="16" spans="1:20" s="6" customFormat="1" ht="11.25" customHeight="1">
      <c r="A16" s="228" t="s">
        <v>9</v>
      </c>
      <c r="B16" s="68"/>
      <c r="C16" s="150"/>
      <c r="D16" s="68"/>
      <c r="E16" s="68"/>
      <c r="F16" s="68"/>
      <c r="G16" s="199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26"/>
      <c r="S16" s="26"/>
      <c r="T16" s="26"/>
    </row>
    <row r="17" spans="1:20" s="6" customFormat="1" ht="22.5" customHeight="1">
      <c r="A17" s="227" t="s">
        <v>44</v>
      </c>
      <c r="B17" s="229">
        <f>SUM(C17+N17)</f>
        <v>321</v>
      </c>
      <c r="C17" s="230">
        <f>SUM(D17:M17)</f>
        <v>321</v>
      </c>
      <c r="D17" s="3">
        <v>0</v>
      </c>
      <c r="E17" s="3">
        <v>0</v>
      </c>
      <c r="F17" s="3">
        <v>0</v>
      </c>
      <c r="G17" s="68">
        <v>1</v>
      </c>
      <c r="H17" s="68">
        <v>4</v>
      </c>
      <c r="I17" s="68">
        <v>19</v>
      </c>
      <c r="J17" s="68">
        <v>24</v>
      </c>
      <c r="K17" s="68">
        <v>32</v>
      </c>
      <c r="L17" s="68">
        <v>74</v>
      </c>
      <c r="M17" s="68">
        <v>167</v>
      </c>
      <c r="N17" s="3">
        <v>0</v>
      </c>
      <c r="O17" s="3">
        <v>9</v>
      </c>
      <c r="P17" s="3">
        <v>166</v>
      </c>
      <c r="Q17" s="3">
        <v>1</v>
      </c>
      <c r="R17" s="3">
        <v>37</v>
      </c>
      <c r="S17" s="3">
        <v>2</v>
      </c>
      <c r="T17" s="3">
        <v>32</v>
      </c>
    </row>
    <row r="18" spans="1:20" s="6" customFormat="1" ht="22.5" customHeight="1">
      <c r="A18" s="227" t="s">
        <v>46</v>
      </c>
      <c r="B18" s="229">
        <f aca="true" t="shared" si="1" ref="B18:B24">SUM(C18+N18)</f>
        <v>290</v>
      </c>
      <c r="C18" s="230">
        <f aca="true" t="shared" si="2" ref="C18:C24">SUM(D18:M18)</f>
        <v>290</v>
      </c>
      <c r="D18" s="3">
        <v>0</v>
      </c>
      <c r="E18" s="3">
        <v>0</v>
      </c>
      <c r="F18" s="3">
        <v>0</v>
      </c>
      <c r="G18" s="68">
        <v>1</v>
      </c>
      <c r="H18" s="68">
        <v>4</v>
      </c>
      <c r="I18" s="68">
        <v>17</v>
      </c>
      <c r="J18" s="68">
        <v>25</v>
      </c>
      <c r="K18" s="68">
        <v>39</v>
      </c>
      <c r="L18" s="68">
        <v>70</v>
      </c>
      <c r="M18" s="68">
        <v>134</v>
      </c>
      <c r="N18" s="3">
        <v>0</v>
      </c>
      <c r="O18" s="3">
        <v>7</v>
      </c>
      <c r="P18" s="3">
        <v>133</v>
      </c>
      <c r="Q18" s="3">
        <v>1</v>
      </c>
      <c r="R18" s="3">
        <v>29</v>
      </c>
      <c r="S18" s="3">
        <v>2</v>
      </c>
      <c r="T18" s="3">
        <v>39</v>
      </c>
    </row>
    <row r="19" spans="1:20" s="6" customFormat="1" ht="22.5" customHeight="1">
      <c r="A19" s="227" t="s">
        <v>48</v>
      </c>
      <c r="B19" s="229">
        <f t="shared" si="1"/>
        <v>311</v>
      </c>
      <c r="C19" s="230">
        <f t="shared" si="2"/>
        <v>311</v>
      </c>
      <c r="D19" s="3">
        <v>0</v>
      </c>
      <c r="E19" s="3">
        <v>0</v>
      </c>
      <c r="F19" s="3">
        <v>0</v>
      </c>
      <c r="G19" s="68">
        <v>1</v>
      </c>
      <c r="H19" s="68">
        <v>4</v>
      </c>
      <c r="I19" s="68">
        <v>18</v>
      </c>
      <c r="J19" s="68">
        <v>24</v>
      </c>
      <c r="K19" s="68">
        <v>32</v>
      </c>
      <c r="L19" s="68">
        <v>72</v>
      </c>
      <c r="M19" s="68">
        <v>160</v>
      </c>
      <c r="N19" s="3">
        <v>0</v>
      </c>
      <c r="O19" s="3">
        <v>9</v>
      </c>
      <c r="P19" s="3">
        <v>175</v>
      </c>
      <c r="Q19" s="3">
        <v>1</v>
      </c>
      <c r="R19" s="3">
        <v>30</v>
      </c>
      <c r="S19" s="3">
        <v>1</v>
      </c>
      <c r="T19" s="3">
        <v>22</v>
      </c>
    </row>
    <row r="20" spans="1:20" s="6" customFormat="1" ht="22.5" customHeight="1">
      <c r="A20" s="227" t="s">
        <v>50</v>
      </c>
      <c r="B20" s="229">
        <f t="shared" si="1"/>
        <v>281</v>
      </c>
      <c r="C20" s="230">
        <f t="shared" si="2"/>
        <v>281</v>
      </c>
      <c r="D20" s="3">
        <v>0</v>
      </c>
      <c r="E20" s="3">
        <v>0</v>
      </c>
      <c r="F20" s="3">
        <v>0</v>
      </c>
      <c r="G20" s="68">
        <v>1</v>
      </c>
      <c r="H20" s="68">
        <v>4</v>
      </c>
      <c r="I20" s="68">
        <v>17</v>
      </c>
      <c r="J20" s="68">
        <v>23</v>
      </c>
      <c r="K20" s="68">
        <v>30</v>
      </c>
      <c r="L20" s="68">
        <v>72</v>
      </c>
      <c r="M20" s="68">
        <v>134</v>
      </c>
      <c r="N20" s="3">
        <v>0</v>
      </c>
      <c r="O20" s="3">
        <v>7</v>
      </c>
      <c r="P20" s="3">
        <v>129</v>
      </c>
      <c r="Q20" s="3">
        <v>1</v>
      </c>
      <c r="R20" s="3">
        <v>30</v>
      </c>
      <c r="S20" s="3">
        <v>2</v>
      </c>
      <c r="T20" s="3">
        <v>40</v>
      </c>
    </row>
    <row r="21" spans="1:20" s="4" customFormat="1" ht="22.5" customHeight="1">
      <c r="A21" s="227" t="s">
        <v>696</v>
      </c>
      <c r="B21" s="229">
        <f t="shared" si="1"/>
        <v>294</v>
      </c>
      <c r="C21" s="230">
        <f t="shared" si="2"/>
        <v>294</v>
      </c>
      <c r="D21" s="3">
        <v>0</v>
      </c>
      <c r="E21" s="3">
        <v>0</v>
      </c>
      <c r="F21" s="3">
        <v>0</v>
      </c>
      <c r="G21" s="68">
        <v>1</v>
      </c>
      <c r="H21" s="68">
        <v>4</v>
      </c>
      <c r="I21" s="68">
        <v>17</v>
      </c>
      <c r="J21" s="68">
        <v>19</v>
      </c>
      <c r="K21" s="68">
        <v>35</v>
      </c>
      <c r="L21" s="68">
        <v>72</v>
      </c>
      <c r="M21" s="68">
        <v>146</v>
      </c>
      <c r="N21" s="3">
        <v>0</v>
      </c>
      <c r="O21" s="3">
        <v>8</v>
      </c>
      <c r="P21" s="3">
        <v>166</v>
      </c>
      <c r="Q21" s="3">
        <v>1</v>
      </c>
      <c r="R21" s="3">
        <v>36</v>
      </c>
      <c r="S21" s="3">
        <v>1</v>
      </c>
      <c r="T21" s="3">
        <v>20</v>
      </c>
    </row>
    <row r="22" spans="1:20" s="4" customFormat="1" ht="22.5" customHeight="1">
      <c r="A22" s="227" t="s">
        <v>53</v>
      </c>
      <c r="B22" s="229">
        <f t="shared" si="1"/>
        <v>214</v>
      </c>
      <c r="C22" s="230">
        <f t="shared" si="2"/>
        <v>214</v>
      </c>
      <c r="D22" s="3">
        <v>0</v>
      </c>
      <c r="E22" s="3">
        <v>0</v>
      </c>
      <c r="F22" s="3">
        <v>0</v>
      </c>
      <c r="G22" s="68">
        <v>1</v>
      </c>
      <c r="H22" s="68">
        <v>3</v>
      </c>
      <c r="I22" s="68">
        <v>14</v>
      </c>
      <c r="J22" s="68">
        <v>16</v>
      </c>
      <c r="K22" s="68">
        <v>26</v>
      </c>
      <c r="L22" s="68">
        <v>60</v>
      </c>
      <c r="M22" s="68">
        <v>94</v>
      </c>
      <c r="N22" s="3">
        <v>0</v>
      </c>
      <c r="O22" s="3">
        <v>4</v>
      </c>
      <c r="P22" s="3">
        <v>66</v>
      </c>
      <c r="Q22" s="3">
        <v>1</v>
      </c>
      <c r="R22" s="3">
        <v>23</v>
      </c>
      <c r="S22" s="3">
        <v>1</v>
      </c>
      <c r="T22" s="3">
        <v>17</v>
      </c>
    </row>
    <row r="23" spans="1:20" s="4" customFormat="1" ht="22.5" customHeight="1">
      <c r="A23" s="227" t="s">
        <v>697</v>
      </c>
      <c r="B23" s="229">
        <f t="shared" si="1"/>
        <v>220</v>
      </c>
      <c r="C23" s="230">
        <f>SUM(D23:M23)</f>
        <v>220</v>
      </c>
      <c r="D23" s="3">
        <v>0</v>
      </c>
      <c r="E23" s="3">
        <v>0</v>
      </c>
      <c r="F23" s="3">
        <v>0</v>
      </c>
      <c r="G23" s="68">
        <v>1</v>
      </c>
      <c r="H23" s="68">
        <v>3</v>
      </c>
      <c r="I23" s="68">
        <v>14</v>
      </c>
      <c r="J23" s="68">
        <v>15</v>
      </c>
      <c r="K23" s="68">
        <v>20</v>
      </c>
      <c r="L23" s="68">
        <v>43</v>
      </c>
      <c r="M23" s="68">
        <v>124</v>
      </c>
      <c r="N23" s="3">
        <v>0</v>
      </c>
      <c r="O23" s="3">
        <v>7</v>
      </c>
      <c r="P23" s="3">
        <v>173</v>
      </c>
      <c r="Q23" s="3">
        <v>1</v>
      </c>
      <c r="R23" s="3">
        <v>30</v>
      </c>
      <c r="S23" s="3">
        <v>2</v>
      </c>
      <c r="T23" s="3">
        <v>37</v>
      </c>
    </row>
    <row r="24" spans="1:20" s="4" customFormat="1" ht="22.5" customHeight="1">
      <c r="A24" s="231" t="s">
        <v>698</v>
      </c>
      <c r="B24" s="232">
        <f t="shared" si="1"/>
        <v>248</v>
      </c>
      <c r="C24" s="233">
        <f t="shared" si="2"/>
        <v>248</v>
      </c>
      <c r="D24" s="29">
        <v>0</v>
      </c>
      <c r="E24" s="29">
        <v>0</v>
      </c>
      <c r="F24" s="29">
        <v>0</v>
      </c>
      <c r="G24" s="64">
        <v>1</v>
      </c>
      <c r="H24" s="64">
        <v>4</v>
      </c>
      <c r="I24" s="64">
        <v>15</v>
      </c>
      <c r="J24" s="64">
        <v>24</v>
      </c>
      <c r="K24" s="64">
        <v>31</v>
      </c>
      <c r="L24" s="64">
        <v>57</v>
      </c>
      <c r="M24" s="64">
        <v>116</v>
      </c>
      <c r="N24" s="29">
        <v>0</v>
      </c>
      <c r="O24" s="29">
        <v>4</v>
      </c>
      <c r="P24" s="29">
        <v>62</v>
      </c>
      <c r="Q24" s="29">
        <v>1</v>
      </c>
      <c r="R24" s="29">
        <v>30</v>
      </c>
      <c r="S24" s="234">
        <v>1</v>
      </c>
      <c r="T24" s="234">
        <v>18</v>
      </c>
    </row>
    <row r="25" spans="1:20" s="4" customFormat="1" ht="16.5" customHeight="1">
      <c r="A25" s="235" t="s">
        <v>791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235"/>
      <c r="O25" s="167"/>
      <c r="P25" s="167"/>
      <c r="Q25" s="167"/>
      <c r="R25" s="167"/>
      <c r="S25" s="167"/>
      <c r="T25" s="167"/>
    </row>
    <row r="26" spans="1:20" s="4" customFormat="1" ht="13.5">
      <c r="A26" s="218" t="s">
        <v>792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</row>
    <row r="27" spans="1:20" s="4" customFormat="1" ht="13.5">
      <c r="A27" s="147" t="s">
        <v>793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</sheetData>
  <sheetProtection/>
  <mergeCells count="7">
    <mergeCell ref="S5:T5"/>
    <mergeCell ref="O5:P5"/>
    <mergeCell ref="Q5:R5"/>
    <mergeCell ref="A5:A6"/>
    <mergeCell ref="B5:B6"/>
    <mergeCell ref="C5:M5"/>
    <mergeCell ref="N5:N6"/>
  </mergeCells>
  <printOptions/>
  <pageMargins left="0.35433070866141736" right="0.15748031496062992" top="0.7086614173228347" bottom="0.5118110236220472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2017-05-30T06:27:47Z</cp:lastPrinted>
  <dcterms:created xsi:type="dcterms:W3CDTF">2007-08-21T09:44:56Z</dcterms:created>
  <dcterms:modified xsi:type="dcterms:W3CDTF">2019-05-28T05:26:26Z</dcterms:modified>
  <cp:category/>
  <cp:version/>
  <cp:contentType/>
  <cp:contentStatus/>
</cp:coreProperties>
</file>